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5г\Инвестиции\ИП 2024-2027г. доработка\"/>
    </mc:Choice>
  </mc:AlternateContent>
  <bookViews>
    <workbookView xWindow="3795" yWindow="2640" windowWidth="19320" windowHeight="10020" tabRatio="631" activeTab="4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4'!$A$10:$BU$13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1'!$A$1:$BI$31</definedName>
    <definedName name="_xlnm.Print_Area" localSheetId="1">'Приложение 2'!$A$1:$AE$33</definedName>
    <definedName name="_xlnm.Print_Area" localSheetId="2">'Приложение 3'!$A$1:$BP$38</definedName>
    <definedName name="_xlnm.Print_Area" localSheetId="3">'Приложение 4'!$A$1:$CB$34</definedName>
    <definedName name="_xlnm.Print_Area" localSheetId="4">'Приложение 5'!$A$1:$L$69</definedName>
  </definedNames>
  <calcPr calcId="152511"/>
</workbook>
</file>

<file path=xl/calcChain.xml><?xml version="1.0" encoding="utf-8"?>
<calcChain xmlns="http://schemas.openxmlformats.org/spreadsheetml/2006/main">
  <c r="BL30" i="12" l="1"/>
  <c r="BL17" i="12" l="1"/>
  <c r="E72" i="152" l="1"/>
  <c r="BC22" i="125" l="1"/>
  <c r="C22" i="125"/>
  <c r="B22" i="125"/>
  <c r="A22" i="125"/>
  <c r="G20" i="115"/>
  <c r="S20" i="115" s="1"/>
  <c r="F20" i="115"/>
  <c r="E20" i="115"/>
  <c r="D20" i="115"/>
  <c r="C20" i="115"/>
  <c r="B20" i="115"/>
  <c r="A20" i="115"/>
  <c r="AU20" i="12"/>
  <c r="BN21" i="120" s="1"/>
  <c r="AC20" i="115" s="1"/>
  <c r="AP20" i="12"/>
  <c r="BG21" i="120" s="1"/>
  <c r="AB20" i="115" s="1"/>
  <c r="AP22" i="125" s="1"/>
  <c r="AU22" i="125" s="1"/>
  <c r="AF20" i="12"/>
  <c r="AS21" i="120" s="1"/>
  <c r="Z20" i="115" s="1"/>
  <c r="AB22" i="125" s="1"/>
  <c r="AG22" i="125" s="1"/>
  <c r="AZ21" i="120"/>
  <c r="AA20" i="115" s="1"/>
  <c r="AI22" i="125" s="1"/>
  <c r="AL21" i="120"/>
  <c r="AE21" i="120"/>
  <c r="X20" i="115" s="1"/>
  <c r="N22" i="125" s="1"/>
  <c r="S22" i="125" s="1"/>
  <c r="X21" i="120"/>
  <c r="W20" i="115" s="1"/>
  <c r="G22" i="125" s="1"/>
  <c r="L22" i="125" s="1"/>
  <c r="C21" i="120"/>
  <c r="B21" i="120"/>
  <c r="A21" i="120"/>
  <c r="BH20" i="12"/>
  <c r="BE20" i="12" s="1"/>
  <c r="BU21" i="120" l="1"/>
  <c r="J21" i="120" s="1"/>
  <c r="N20" i="12"/>
  <c r="P20" i="12" s="1"/>
  <c r="K20" i="12"/>
  <c r="J20" i="12" s="1"/>
  <c r="H20" i="115" s="1"/>
  <c r="U20" i="115" s="1"/>
  <c r="AN22" i="125"/>
  <c r="AE20" i="115"/>
  <c r="N20" i="115" s="1"/>
  <c r="E22" i="125" s="1"/>
  <c r="AW22" i="125"/>
  <c r="BK22" i="125" s="1"/>
  <c r="BP22" i="125" s="1"/>
  <c r="Y20" i="115"/>
  <c r="CB21" i="120"/>
  <c r="Q21" i="120" s="1"/>
  <c r="Q20" i="115" l="1"/>
  <c r="BB22" i="125"/>
  <c r="V20" i="115"/>
  <c r="AD20" i="115"/>
  <c r="I20" i="115" s="1"/>
  <c r="U22" i="125"/>
  <c r="U17" i="115"/>
  <c r="S17" i="115"/>
  <c r="H17" i="115"/>
  <c r="G17" i="115"/>
  <c r="D22" i="125" l="1"/>
  <c r="T20" i="115"/>
  <c r="L20" i="115"/>
  <c r="Z22" i="125"/>
  <c r="BD22" i="125"/>
  <c r="BI22" i="125" s="1"/>
  <c r="L72" i="152"/>
  <c r="F16" i="152"/>
  <c r="G16" i="152" s="1"/>
  <c r="H16" i="152" s="1"/>
  <c r="I16" i="152" s="1"/>
  <c r="J16" i="152" s="1"/>
  <c r="K16" i="152" s="1"/>
  <c r="L16" i="152" s="1"/>
  <c r="AW21" i="125"/>
  <c r="AV21" i="125"/>
  <c r="AV18" i="125"/>
  <c r="BB16" i="125"/>
  <c r="AW16" i="125"/>
  <c r="AV16" i="125"/>
  <c r="AV15" i="125"/>
  <c r="AW15" i="125" s="1"/>
  <c r="AX15" i="125" s="1"/>
  <c r="AY15" i="125" s="1"/>
  <c r="AZ15" i="125" s="1"/>
  <c r="BA15" i="125" s="1"/>
  <c r="BB15" i="125" s="1"/>
  <c r="N21" i="125"/>
  <c r="M21" i="125"/>
  <c r="M18" i="125"/>
  <c r="S16" i="125"/>
  <c r="N16" i="125"/>
  <c r="M16" i="125"/>
  <c r="AC19" i="115"/>
  <c r="AC14" i="115"/>
  <c r="AC13" i="115"/>
  <c r="BN18" i="120"/>
  <c r="AC17" i="115" s="1"/>
  <c r="X19" i="115"/>
  <c r="X14" i="115"/>
  <c r="BN20" i="120"/>
  <c r="BN15" i="120"/>
  <c r="BH14" i="120"/>
  <c r="BI14" i="120" s="1"/>
  <c r="BJ14" i="120" s="1"/>
  <c r="BK14" i="120" s="1"/>
  <c r="BL14" i="120" s="1"/>
  <c r="BM14" i="120" s="1"/>
  <c r="BN14" i="120" s="1"/>
  <c r="AE20" i="120"/>
  <c r="AE15" i="120"/>
  <c r="BH17" i="12"/>
  <c r="AY19" i="12"/>
  <c r="AX19" i="12"/>
  <c r="AW19" i="12"/>
  <c r="AW21" i="12" s="1"/>
  <c r="AV19" i="12"/>
  <c r="AU19" i="12"/>
  <c r="AU17" i="12"/>
  <c r="AY16" i="12"/>
  <c r="AX16" i="12"/>
  <c r="AW16" i="12"/>
  <c r="AV16" i="12"/>
  <c r="AU16" i="12"/>
  <c r="AY14" i="12"/>
  <c r="AX14" i="12"/>
  <c r="AW14" i="12"/>
  <c r="AV14" i="12"/>
  <c r="AU14" i="12"/>
  <c r="Z19" i="12"/>
  <c r="Y19" i="12"/>
  <c r="X19" i="12"/>
  <c r="X21" i="12" s="1"/>
  <c r="W19" i="12"/>
  <c r="V19" i="12"/>
  <c r="V17" i="12"/>
  <c r="AE18" i="120" s="1"/>
  <c r="X17" i="115" s="1"/>
  <c r="Z16" i="12"/>
  <c r="Y16" i="12"/>
  <c r="X16" i="12"/>
  <c r="W16" i="12"/>
  <c r="Z14" i="12"/>
  <c r="Y14" i="12"/>
  <c r="X14" i="12"/>
  <c r="W14" i="12"/>
  <c r="V14" i="12"/>
  <c r="W21" i="12" l="1"/>
  <c r="BN17" i="120"/>
  <c r="BN22" i="120" s="1"/>
  <c r="V16" i="12"/>
  <c r="M25" i="125"/>
  <c r="AV25" i="125"/>
  <c r="AV21" i="12"/>
  <c r="AY21" i="12"/>
  <c r="AW19" i="125"/>
  <c r="AC16" i="115"/>
  <c r="AC23" i="115" s="1"/>
  <c r="AX21" i="12"/>
  <c r="AU21" i="12"/>
  <c r="J75" i="152" s="1"/>
  <c r="X16" i="115"/>
  <c r="X23" i="115" s="1"/>
  <c r="N19" i="125"/>
  <c r="S19" i="125" s="1"/>
  <c r="S18" i="125" s="1"/>
  <c r="BB21" i="125"/>
  <c r="S21" i="125"/>
  <c r="AE17" i="120"/>
  <c r="AE22" i="120" s="1"/>
  <c r="Y21" i="12"/>
  <c r="V21" i="12"/>
  <c r="E75" i="152" s="1"/>
  <c r="Z21" i="12"/>
  <c r="J71" i="152" l="1"/>
  <c r="J73" i="152" s="1"/>
  <c r="J20" i="152" s="1"/>
  <c r="J19" i="152" s="1"/>
  <c r="AW40" i="125"/>
  <c r="E71" i="152"/>
  <c r="E74" i="152" s="1"/>
  <c r="N40" i="125"/>
  <c r="AW18" i="125"/>
  <c r="AW25" i="125" s="1"/>
  <c r="BB19" i="125"/>
  <c r="BB18" i="125" s="1"/>
  <c r="BB25" i="125"/>
  <c r="N18" i="125"/>
  <c r="N25" i="125" s="1"/>
  <c r="S25" i="125"/>
  <c r="E77" i="152" l="1"/>
  <c r="N41" i="125"/>
  <c r="E73" i="152"/>
  <c r="E20" i="152" s="1"/>
  <c r="E31" i="152"/>
  <c r="E30" i="152" s="1"/>
  <c r="J31" i="152"/>
  <c r="J30" i="152" s="1"/>
  <c r="J29" i="152" s="1"/>
  <c r="J74" i="152"/>
  <c r="J39" i="152" s="1"/>
  <c r="J77" i="152"/>
  <c r="AW41" i="125"/>
  <c r="E39" i="152"/>
  <c r="J18" i="152" l="1"/>
  <c r="J17" i="152" s="1"/>
  <c r="J76" i="152" s="1"/>
  <c r="E19" i="152"/>
  <c r="E29" i="152"/>
  <c r="E18" i="152" l="1"/>
  <c r="E17" i="152" l="1"/>
  <c r="E76" i="152" s="1"/>
  <c r="B16" i="152" l="1"/>
  <c r="C16" i="152" s="1"/>
  <c r="D16" i="152" s="1"/>
  <c r="E16" i="152" l="1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BJ21" i="125"/>
  <c r="BJ18" i="125"/>
  <c r="BJ16" i="125"/>
  <c r="AO21" i="125"/>
  <c r="AO18" i="125"/>
  <c r="AO16" i="125"/>
  <c r="AA21" i="125"/>
  <c r="AA18" i="125"/>
  <c r="AA16" i="125"/>
  <c r="T15" i="125" l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BC15" i="125" s="1"/>
  <c r="BD15" i="125" s="1"/>
  <c r="BE15" i="125" s="1"/>
  <c r="BF15" i="125" s="1"/>
  <c r="BG15" i="125" s="1"/>
  <c r="BH15" i="125" s="1"/>
  <c r="BI15" i="125" s="1"/>
  <c r="BJ15" i="125" s="1"/>
  <c r="BK15" i="125" s="1"/>
  <c r="BL15" i="125" s="1"/>
  <c r="BM15" i="125" s="1"/>
  <c r="BN15" i="125" s="1"/>
  <c r="BO15" i="125" s="1"/>
  <c r="BP15" i="125" s="1"/>
  <c r="M15" i="125"/>
  <c r="N15" i="125" s="1"/>
  <c r="O15" i="125" s="1"/>
  <c r="P15" i="125" s="1"/>
  <c r="Q15" i="125" s="1"/>
  <c r="R15" i="125" s="1"/>
  <c r="S15" i="125" s="1"/>
  <c r="AO25" i="125"/>
  <c r="AA25" i="125"/>
  <c r="BJ25" i="125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Y13" i="115" s="1"/>
  <c r="Z13" i="115" s="1"/>
  <c r="AA13" i="115" s="1"/>
  <c r="AB13" i="115" s="1"/>
  <c r="AD13" i="115" s="1"/>
  <c r="AE13" i="115" s="1"/>
  <c r="V19" i="115" l="1"/>
  <c r="U19" i="115"/>
  <c r="U16" i="115"/>
  <c r="V14" i="115"/>
  <c r="U14" i="115"/>
  <c r="R19" i="115"/>
  <c r="P19" i="115"/>
  <c r="O19" i="115"/>
  <c r="R16" i="115"/>
  <c r="P16" i="115"/>
  <c r="O16" i="115"/>
  <c r="R14" i="115"/>
  <c r="P14" i="115"/>
  <c r="O14" i="115"/>
  <c r="U23" i="115" l="1"/>
  <c r="P23" i="115"/>
  <c r="O23" i="115"/>
  <c r="R23" i="115"/>
  <c r="H19" i="115"/>
  <c r="F17" i="115" l="1"/>
  <c r="B14" i="120" l="1"/>
  <c r="C14" i="120" s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AF14" i="120" l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O14" i="120" s="1"/>
  <c r="BP14" i="120" s="1"/>
  <c r="BQ14" i="120" s="1"/>
  <c r="BR14" i="120" s="1"/>
  <c r="BS14" i="120" s="1"/>
  <c r="BT14" i="120" s="1"/>
  <c r="BU14" i="120" s="1"/>
  <c r="BV14" i="120" s="1"/>
  <c r="BW14" i="120" s="1"/>
  <c r="BX14" i="120" s="1"/>
  <c r="BY14" i="120" s="1"/>
  <c r="BZ14" i="120" s="1"/>
  <c r="CA14" i="120" s="1"/>
  <c r="CB14" i="120" s="1"/>
  <c r="Y14" i="120"/>
  <c r="Z14" i="120" s="1"/>
  <c r="AA14" i="120" s="1"/>
  <c r="AB14" i="120" s="1"/>
  <c r="AC14" i="120" s="1"/>
  <c r="AD14" i="120" s="1"/>
  <c r="AE14" i="120" s="1"/>
  <c r="B13" i="12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AA13" i="12" l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V13" i="12"/>
  <c r="W13" i="12" s="1"/>
  <c r="X13" i="12" s="1"/>
  <c r="Y13" i="12" s="1"/>
  <c r="Z13" i="12" s="1"/>
  <c r="O19" i="12"/>
  <c r="O14" i="12"/>
  <c r="H19" i="12"/>
  <c r="G19" i="12"/>
  <c r="AZ13" i="12" l="1"/>
  <c r="BA13" i="12" s="1"/>
  <c r="BB13" i="12" s="1"/>
  <c r="BC13" i="12" s="1"/>
  <c r="BD13" i="12" s="1"/>
  <c r="BE13" i="12" s="1"/>
  <c r="BF13" i="12" s="1"/>
  <c r="BG13" i="12" s="1"/>
  <c r="BH13" i="12" s="1"/>
  <c r="BI13" i="12" s="1"/>
  <c r="AU13" i="12"/>
  <c r="AV13" i="12" s="1"/>
  <c r="AW13" i="12" s="1"/>
  <c r="AX13" i="12" s="1"/>
  <c r="AY13" i="12" s="1"/>
  <c r="M19" i="12"/>
  <c r="AS20" i="120" l="1"/>
  <c r="BI19" i="12"/>
  <c r="BH19" i="12"/>
  <c r="BG19" i="12"/>
  <c r="BF19" i="12"/>
  <c r="BE19" i="12"/>
  <c r="BI16" i="12"/>
  <c r="BG16" i="12"/>
  <c r="BF16" i="12"/>
  <c r="BH14" i="12"/>
  <c r="BI14" i="12"/>
  <c r="BG14" i="12"/>
  <c r="BF14" i="12"/>
  <c r="AT19" i="12"/>
  <c r="AS19" i="12"/>
  <c r="AR19" i="12"/>
  <c r="AQ19" i="12"/>
  <c r="AP19" i="12"/>
  <c r="AP17" i="12"/>
  <c r="AT16" i="12"/>
  <c r="AS16" i="12"/>
  <c r="AR16" i="12"/>
  <c r="AQ16" i="12"/>
  <c r="AT14" i="12"/>
  <c r="AS14" i="12"/>
  <c r="AR14" i="12"/>
  <c r="AQ14" i="12"/>
  <c r="AJ19" i="12"/>
  <c r="AI19" i="12"/>
  <c r="AH19" i="12"/>
  <c r="AG19" i="12"/>
  <c r="AF19" i="12"/>
  <c r="AF17" i="12"/>
  <c r="AJ16" i="12"/>
  <c r="AI16" i="12"/>
  <c r="AH16" i="12"/>
  <c r="AG16" i="12"/>
  <c r="AJ14" i="12"/>
  <c r="AI14" i="12"/>
  <c r="AH14" i="12"/>
  <c r="AG14" i="12"/>
  <c r="BG20" i="120" l="1"/>
  <c r="AS15" i="120"/>
  <c r="AP16" i="12"/>
  <c r="BG18" i="120"/>
  <c r="AF16" i="12"/>
  <c r="AS18" i="120"/>
  <c r="AG21" i="12"/>
  <c r="AH21" i="12"/>
  <c r="AT21" i="12"/>
  <c r="BG21" i="12"/>
  <c r="AQ21" i="12"/>
  <c r="AJ21" i="12"/>
  <c r="AP14" i="12"/>
  <c r="AR21" i="12"/>
  <c r="BI21" i="12"/>
  <c r="AF14" i="12"/>
  <c r="AS21" i="12"/>
  <c r="BE14" i="12"/>
  <c r="AI21" i="12"/>
  <c r="BF21" i="12"/>
  <c r="CB18" i="120" l="1"/>
  <c r="BG15" i="120"/>
  <c r="H16" i="115"/>
  <c r="AF21" i="12"/>
  <c r="G75" i="152" s="1"/>
  <c r="AP21" i="125"/>
  <c r="AU21" i="125"/>
  <c r="AG21" i="125"/>
  <c r="AB21" i="125"/>
  <c r="Z14" i="115"/>
  <c r="AP21" i="12"/>
  <c r="I75" i="152" s="1"/>
  <c r="AB14" i="115"/>
  <c r="AB17" i="115"/>
  <c r="BG17" i="120"/>
  <c r="Z17" i="115"/>
  <c r="AS17" i="120"/>
  <c r="AS22" i="120" s="1"/>
  <c r="Z19" i="115" s="1"/>
  <c r="AE17" i="115" l="1"/>
  <c r="L75" i="152"/>
  <c r="BG22" i="120"/>
  <c r="AB19" i="115" s="1"/>
  <c r="BH16" i="12"/>
  <c r="BH21" i="12" s="1"/>
  <c r="BE17" i="12"/>
  <c r="AG16" i="125"/>
  <c r="AB16" i="125"/>
  <c r="AU16" i="125"/>
  <c r="AP16" i="125"/>
  <c r="AB16" i="115"/>
  <c r="AP19" i="125"/>
  <c r="AB40" i="125"/>
  <c r="G71" i="152"/>
  <c r="Z16" i="115"/>
  <c r="Z23" i="115" s="1"/>
  <c r="AB19" i="125"/>
  <c r="BK19" i="125" s="1"/>
  <c r="BP19" i="125" s="1"/>
  <c r="N17" i="12" l="1"/>
  <c r="P17" i="12" s="1"/>
  <c r="K17" i="12"/>
  <c r="G77" i="152"/>
  <c r="L71" i="152"/>
  <c r="G74" i="152"/>
  <c r="AB23" i="115"/>
  <c r="I71" i="152"/>
  <c r="AP40" i="125"/>
  <c r="BE16" i="12"/>
  <c r="BE21" i="12" s="1"/>
  <c r="AP18" i="125"/>
  <c r="AP25" i="125" s="1"/>
  <c r="AU19" i="125"/>
  <c r="AU18" i="125" s="1"/>
  <c r="AU25" i="125" s="1"/>
  <c r="AB18" i="125"/>
  <c r="AB25" i="125" s="1"/>
  <c r="AB41" i="125" s="1"/>
  <c r="AG19" i="125"/>
  <c r="AG18" i="125" s="1"/>
  <c r="AG25" i="125" s="1"/>
  <c r="G31" i="152"/>
  <c r="G73" i="152"/>
  <c r="BL21" i="12"/>
  <c r="BL33" i="12" s="1"/>
  <c r="G30" i="152" l="1"/>
  <c r="G39" i="152"/>
  <c r="G20" i="152"/>
  <c r="I31" i="152"/>
  <c r="I30" i="152" s="1"/>
  <c r="I29" i="152" s="1"/>
  <c r="I77" i="152"/>
  <c r="I74" i="152"/>
  <c r="I39" i="152" s="1"/>
  <c r="AP41" i="125"/>
  <c r="I73" i="152"/>
  <c r="I20" i="152" s="1"/>
  <c r="I19" i="152" s="1"/>
  <c r="L74" i="152" l="1"/>
  <c r="L39" i="152"/>
  <c r="L73" i="152"/>
  <c r="L31" i="152"/>
  <c r="G19" i="152"/>
  <c r="L20" i="152"/>
  <c r="G29" i="152"/>
  <c r="L29" i="152" s="1"/>
  <c r="L30" i="152"/>
  <c r="I18" i="152"/>
  <c r="I17" i="152" s="1"/>
  <c r="L19" i="152" l="1"/>
  <c r="G18" i="152"/>
  <c r="I76" i="152"/>
  <c r="G17" i="152" l="1"/>
  <c r="G76" i="152" s="1"/>
  <c r="L18" i="152"/>
  <c r="L17" i="152" s="1"/>
  <c r="BC19" i="125"/>
  <c r="BC18" i="125" s="1"/>
  <c r="AH18" i="125"/>
  <c r="AH16" i="125"/>
  <c r="T16" i="125"/>
  <c r="T18" i="125"/>
  <c r="F18" i="125"/>
  <c r="F16" i="125"/>
  <c r="BC16" i="125" l="1"/>
  <c r="F21" i="125" l="1"/>
  <c r="F25" i="125" s="1"/>
  <c r="AH21" i="125" l="1"/>
  <c r="AH25" i="125" s="1"/>
  <c r="T21" i="125"/>
  <c r="T25" i="125" s="1"/>
  <c r="BC21" i="125" l="1"/>
  <c r="BC25" i="125" s="1"/>
  <c r="K72" i="152" l="1"/>
  <c r="BC17" i="12" l="1"/>
  <c r="AN19" i="12" l="1"/>
  <c r="AN16" i="12"/>
  <c r="AN14" i="12"/>
  <c r="AD19" i="12"/>
  <c r="AD16" i="12"/>
  <c r="AD14" i="12"/>
  <c r="AN21" i="12" l="1"/>
  <c r="AD21" i="12"/>
  <c r="S16" i="115" l="1"/>
  <c r="M16" i="115"/>
  <c r="K16" i="115"/>
  <c r="J16" i="115"/>
  <c r="BD16" i="12"/>
  <c r="BB16" i="12"/>
  <c r="BA16" i="12"/>
  <c r="AO16" i="12"/>
  <c r="AM16" i="12"/>
  <c r="AL16" i="12"/>
  <c r="AE16" i="12"/>
  <c r="AC16" i="12"/>
  <c r="AB16" i="12"/>
  <c r="U16" i="12"/>
  <c r="T16" i="12"/>
  <c r="S16" i="12"/>
  <c r="R16" i="12"/>
  <c r="P16" i="12"/>
  <c r="B22" i="120" l="1"/>
  <c r="A20" i="120"/>
  <c r="B20" i="120"/>
  <c r="A17" i="120"/>
  <c r="B17" i="120"/>
  <c r="A18" i="120"/>
  <c r="B18" i="120"/>
  <c r="B15" i="120"/>
  <c r="A15" i="120"/>
  <c r="B25" i="125" l="1"/>
  <c r="B21" i="125"/>
  <c r="A21" i="125"/>
  <c r="B19" i="125"/>
  <c r="A19" i="125"/>
  <c r="B18" i="125"/>
  <c r="A18" i="125"/>
  <c r="B16" i="125"/>
  <c r="A16" i="125"/>
  <c r="C17" i="115" l="1"/>
  <c r="T19" i="115"/>
  <c r="S19" i="115"/>
  <c r="K19" i="115"/>
  <c r="J19" i="115"/>
  <c r="T14" i="115"/>
  <c r="S14" i="115"/>
  <c r="K14" i="115"/>
  <c r="J14" i="115"/>
  <c r="C31" i="152" l="1"/>
  <c r="S23" i="115"/>
  <c r="J23" i="115"/>
  <c r="K23" i="115"/>
  <c r="C18" i="120"/>
  <c r="C19" i="125"/>
  <c r="C39" i="152" l="1"/>
  <c r="C30" i="152"/>
  <c r="M14" i="115"/>
  <c r="C29" i="152" l="1"/>
  <c r="A19" i="115"/>
  <c r="B19" i="115"/>
  <c r="A16" i="115"/>
  <c r="B16" i="115"/>
  <c r="A17" i="115"/>
  <c r="B17" i="115"/>
  <c r="D17" i="115"/>
  <c r="E17" i="115"/>
  <c r="B14" i="115"/>
  <c r="A14" i="115"/>
  <c r="C18" i="152" l="1"/>
  <c r="AK17" i="12"/>
  <c r="AZ18" i="120" s="1"/>
  <c r="AA17" i="12"/>
  <c r="AL18" i="120" s="1"/>
  <c r="Q17" i="12"/>
  <c r="X18" i="120" s="1"/>
  <c r="BD19" i="12"/>
  <c r="BB19" i="12"/>
  <c r="BA19" i="12"/>
  <c r="AO19" i="12"/>
  <c r="AM19" i="12"/>
  <c r="AL19" i="12"/>
  <c r="AE19" i="12"/>
  <c r="AC19" i="12"/>
  <c r="AB19" i="12"/>
  <c r="U19" i="12"/>
  <c r="T19" i="12"/>
  <c r="S19" i="12"/>
  <c r="R19" i="12"/>
  <c r="P19" i="12"/>
  <c r="BD14" i="12"/>
  <c r="BB14" i="12"/>
  <c r="BA14" i="12"/>
  <c r="AO14" i="12"/>
  <c r="AM14" i="12"/>
  <c r="AL14" i="12"/>
  <c r="AE14" i="12"/>
  <c r="AC14" i="12"/>
  <c r="AB14" i="12"/>
  <c r="U14" i="12"/>
  <c r="T14" i="12"/>
  <c r="S14" i="12"/>
  <c r="R14" i="12"/>
  <c r="P14" i="12"/>
  <c r="H14" i="12" l="1"/>
  <c r="M14" i="12"/>
  <c r="Q18" i="120"/>
  <c r="Q17" i="120" s="1"/>
  <c r="CB17" i="120"/>
  <c r="G14" i="12"/>
  <c r="K19" i="12"/>
  <c r="BU18" i="120"/>
  <c r="J18" i="120" s="1"/>
  <c r="AZ20" i="120"/>
  <c r="W17" i="115"/>
  <c r="AA17" i="115"/>
  <c r="Y17" i="115"/>
  <c r="U19" i="125" s="1"/>
  <c r="AL20" i="120"/>
  <c r="C17" i="152"/>
  <c r="AZ17" i="12"/>
  <c r="BC16" i="12"/>
  <c r="AK16" i="12"/>
  <c r="AA16" i="12"/>
  <c r="Q16" i="12"/>
  <c r="S21" i="12"/>
  <c r="AC21" i="12"/>
  <c r="AM21" i="12"/>
  <c r="BB21" i="12"/>
  <c r="AA19" i="12"/>
  <c r="T21" i="12"/>
  <c r="BD21" i="12"/>
  <c r="U21" i="12"/>
  <c r="AE21" i="12"/>
  <c r="AO21" i="12"/>
  <c r="Q14" i="12"/>
  <c r="AK19" i="12"/>
  <c r="P21" i="12"/>
  <c r="R21" i="12"/>
  <c r="AB21" i="12"/>
  <c r="AL21" i="12"/>
  <c r="BA21" i="12"/>
  <c r="AZ14" i="12"/>
  <c r="Q19" i="12"/>
  <c r="AA14" i="12"/>
  <c r="AK14" i="12"/>
  <c r="BC14" i="12"/>
  <c r="BC19" i="12"/>
  <c r="H14" i="115" l="1"/>
  <c r="H23" i="115" s="1"/>
  <c r="G19" i="125"/>
  <c r="BP18" i="125" s="1"/>
  <c r="CB15" i="120"/>
  <c r="CB20" i="120"/>
  <c r="Q20" i="120"/>
  <c r="H17" i="12"/>
  <c r="H16" i="12" s="1"/>
  <c r="H21" i="12" s="1"/>
  <c r="M17" i="12"/>
  <c r="X20" i="120"/>
  <c r="AL15" i="120"/>
  <c r="X15" i="120"/>
  <c r="AZ15" i="120"/>
  <c r="AD17" i="115"/>
  <c r="I17" i="115" s="1"/>
  <c r="AI19" i="125"/>
  <c r="AN19" i="125" s="1"/>
  <c r="X17" i="120"/>
  <c r="Z19" i="125"/>
  <c r="AZ17" i="120"/>
  <c r="AL17" i="120"/>
  <c r="BU17" i="120"/>
  <c r="AZ16" i="12"/>
  <c r="AK21" i="12"/>
  <c r="AA21" i="12"/>
  <c r="BC21" i="12"/>
  <c r="Q21" i="12"/>
  <c r="J14" i="12"/>
  <c r="AZ19" i="12"/>
  <c r="J19" i="12"/>
  <c r="N19" i="12"/>
  <c r="K14" i="12"/>
  <c r="N14" i="12"/>
  <c r="D19" i="125" l="1"/>
  <c r="T17" i="115"/>
  <c r="T16" i="115" s="1"/>
  <c r="T23" i="115" s="1"/>
  <c r="M16" i="12"/>
  <c r="M21" i="12" s="1"/>
  <c r="O17" i="12"/>
  <c r="O16" i="12" s="1"/>
  <c r="O21" i="12" s="1"/>
  <c r="G16" i="12"/>
  <c r="G21" i="12" s="1"/>
  <c r="L19" i="125"/>
  <c r="CB22" i="120"/>
  <c r="BK40" i="125" s="1"/>
  <c r="BK18" i="125"/>
  <c r="BK21" i="125"/>
  <c r="AE16" i="115"/>
  <c r="N17" i="115"/>
  <c r="V17" i="115" s="1"/>
  <c r="V16" i="115" s="1"/>
  <c r="V23" i="115" s="1"/>
  <c r="Q15" i="120"/>
  <c r="Q22" i="120" s="1"/>
  <c r="AE14" i="115"/>
  <c r="Y14" i="115"/>
  <c r="W14" i="115"/>
  <c r="BU20" i="120"/>
  <c r="AI21" i="125"/>
  <c r="D75" i="152"/>
  <c r="H75" i="152"/>
  <c r="F75" i="152"/>
  <c r="AA14" i="115"/>
  <c r="BU15" i="120"/>
  <c r="BD19" i="125"/>
  <c r="AL22" i="120"/>
  <c r="AZ22" i="120"/>
  <c r="AA19" i="115" s="1"/>
  <c r="X22" i="120"/>
  <c r="AA16" i="115"/>
  <c r="Z21" i="125"/>
  <c r="U21" i="125"/>
  <c r="W16" i="115"/>
  <c r="L17" i="115"/>
  <c r="Y16" i="115"/>
  <c r="N16" i="12"/>
  <c r="N21" i="12" s="1"/>
  <c r="J16" i="12"/>
  <c r="J21" i="12" s="1"/>
  <c r="K16" i="12"/>
  <c r="K21" i="12" s="1"/>
  <c r="AZ21" i="12"/>
  <c r="BP21" i="125" l="1"/>
  <c r="Y19" i="115"/>
  <c r="Y23" i="115" s="1"/>
  <c r="L21" i="125"/>
  <c r="E16" i="125"/>
  <c r="Q14" i="115"/>
  <c r="N14" i="115"/>
  <c r="G21" i="125"/>
  <c r="E19" i="125"/>
  <c r="E18" i="125" s="1"/>
  <c r="Q17" i="115"/>
  <c r="Q16" i="115" s="1"/>
  <c r="N16" i="115"/>
  <c r="J15" i="120"/>
  <c r="BI19" i="125"/>
  <c r="BI18" i="125" s="1"/>
  <c r="AI40" i="125"/>
  <c r="G40" i="125"/>
  <c r="U40" i="125"/>
  <c r="AN21" i="125"/>
  <c r="H71" i="152"/>
  <c r="H77" i="152" s="1"/>
  <c r="BU22" i="120"/>
  <c r="D71" i="152"/>
  <c r="D74" i="152" s="1"/>
  <c r="J20" i="120"/>
  <c r="F71" i="152"/>
  <c r="F74" i="152" s="1"/>
  <c r="F39" i="152" s="1"/>
  <c r="K75" i="152"/>
  <c r="AA23" i="115"/>
  <c r="AI16" i="125"/>
  <c r="AD14" i="115"/>
  <c r="Z16" i="125"/>
  <c r="U16" i="125"/>
  <c r="AD16" i="115"/>
  <c r="Z18" i="125"/>
  <c r="U18" i="125"/>
  <c r="L18" i="125"/>
  <c r="G18" i="125"/>
  <c r="AN18" i="125"/>
  <c r="AI18" i="125"/>
  <c r="J17" i="120"/>
  <c r="F77" i="152" l="1"/>
  <c r="H74" i="152"/>
  <c r="H39" i="152" s="1"/>
  <c r="D39" i="152"/>
  <c r="D77" i="152"/>
  <c r="G19" i="115"/>
  <c r="AD19" i="115"/>
  <c r="AD23" i="115" s="1"/>
  <c r="W19" i="115"/>
  <c r="W23" i="115" s="1"/>
  <c r="E21" i="125"/>
  <c r="E25" i="125" s="1"/>
  <c r="D31" i="152"/>
  <c r="L77" i="152"/>
  <c r="BP16" i="125"/>
  <c r="BP25" i="125" s="1"/>
  <c r="BK16" i="125"/>
  <c r="BK25" i="125" s="1"/>
  <c r="BK41" i="125" s="1"/>
  <c r="F73" i="152"/>
  <c r="F31" i="152"/>
  <c r="F30" i="152" s="1"/>
  <c r="F29" i="152" s="1"/>
  <c r="H73" i="152"/>
  <c r="H31" i="152"/>
  <c r="H30" i="152" s="1"/>
  <c r="H29" i="152" s="1"/>
  <c r="D73" i="152"/>
  <c r="M19" i="115"/>
  <c r="M23" i="115" s="1"/>
  <c r="BD21" i="125"/>
  <c r="BD40" i="125"/>
  <c r="BI21" i="125"/>
  <c r="D21" i="125"/>
  <c r="I19" i="115"/>
  <c r="J22" i="120"/>
  <c r="U25" i="125"/>
  <c r="U41" i="125" s="1"/>
  <c r="AN16" i="125"/>
  <c r="AN25" i="125" s="1"/>
  <c r="K71" i="152"/>
  <c r="K77" i="152" s="1"/>
  <c r="AI25" i="125"/>
  <c r="AI41" i="125" s="1"/>
  <c r="I14" i="115"/>
  <c r="L14" i="115"/>
  <c r="G14" i="115"/>
  <c r="Z25" i="125"/>
  <c r="L16" i="125"/>
  <c r="L25" i="125" s="1"/>
  <c r="G16" i="125"/>
  <c r="G25" i="125" s="1"/>
  <c r="G41" i="125" s="1"/>
  <c r="BD18" i="125"/>
  <c r="D18" i="125"/>
  <c r="G16" i="115"/>
  <c r="L16" i="115"/>
  <c r="I16" i="115"/>
  <c r="K74" i="152" l="1"/>
  <c r="L19" i="115"/>
  <c r="L23" i="115" s="1"/>
  <c r="AE19" i="115"/>
  <c r="AE23" i="115" s="1"/>
  <c r="D30" i="152"/>
  <c r="D29" i="152" s="1"/>
  <c r="D20" i="152"/>
  <c r="F20" i="152"/>
  <c r="F19" i="152" s="1"/>
  <c r="F18" i="152" s="1"/>
  <c r="F17" i="152" s="1"/>
  <c r="F76" i="152" s="1"/>
  <c r="H20" i="152"/>
  <c r="H19" i="152" s="1"/>
  <c r="H18" i="152" s="1"/>
  <c r="K31" i="152"/>
  <c r="K73" i="152"/>
  <c r="I23" i="115"/>
  <c r="D16" i="125"/>
  <c r="D25" i="125" s="1"/>
  <c r="G23" i="115"/>
  <c r="BI16" i="125"/>
  <c r="BI25" i="125" s="1"/>
  <c r="BD16" i="125"/>
  <c r="Q19" i="115" l="1"/>
  <c r="Q23" i="115" s="1"/>
  <c r="N19" i="115"/>
  <c r="N23" i="115" s="1"/>
  <c r="K30" i="152"/>
  <c r="K29" i="152" s="1"/>
  <c r="D19" i="152"/>
  <c r="K20" i="152"/>
  <c r="K19" i="152" s="1"/>
  <c r="BD25" i="125"/>
  <c r="BD41" i="125" s="1"/>
  <c r="K39" i="152"/>
  <c r="H17" i="152"/>
  <c r="H76" i="152" s="1"/>
  <c r="D18" i="152" l="1"/>
  <c r="L76" i="152" s="1"/>
  <c r="D17" i="152" l="1"/>
  <c r="K18" i="152"/>
  <c r="K17" i="152" s="1"/>
  <c r="D76" i="152" l="1"/>
  <c r="K76" i="152"/>
</calcChain>
</file>

<file path=xl/sharedStrings.xml><?xml version="1.0" encoding="utf-8"?>
<sst xmlns="http://schemas.openxmlformats.org/spreadsheetml/2006/main" count="740" uniqueCount="291">
  <si>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</si>
  <si>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</si>
  <si>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</si>
  <si>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</si>
  <si>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</si>
  <si>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</si>
  <si>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</si>
  <si>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</si>
  <si>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</si>
  <si>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</si>
  <si>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</si>
  <si>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</si>
  <si>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</si>
  <si>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</si>
  <si>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</si>
  <si>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</si>
  <si>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</si>
  <si>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</si>
  <si>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</si>
  <si>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</si>
  <si>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</si>
  <si>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</si>
  <si>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</si>
  <si>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</si>
  <si>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</si>
  <si>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</si>
  <si>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</si>
  <si>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</si>
  <si>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</si>
  <si>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</si>
  <si>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</si>
  <si>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</si>
  <si>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</si>
  <si>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</si>
  <si>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</si>
  <si>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</si>
  <si>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</si>
  <si>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</si>
  <si>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</si>
  <si>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</si>
  <si>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</si>
  <si>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</si>
  <si>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</si>
  <si>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</si>
  <si>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</si>
  <si>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</si>
  <si>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</si>
  <si>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</si>
  <si>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</si>
  <si>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</si>
  <si>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</si>
  <si>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</si>
  <si>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</si>
  <si>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</si>
  <si>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</si>
  <si>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</si>
  <si>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</si>
  <si>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</si>
  <si>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</si>
  <si>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</si>
  <si>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</si>
  <si>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</si>
  <si>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</si>
  <si>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</si>
  <si>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</si>
  <si>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</si>
  <si>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</si>
  <si>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</si>
  <si>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</si>
  <si>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</si>
  <si>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</si>
  <si>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</si>
  <si>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</si>
  <si>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</si>
  <si>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</si>
  <si>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</si>
  <si>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</si>
  <si>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</si>
  <si>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</si>
  <si>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</si>
  <si>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</si>
  <si>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</si>
  <si>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</si>
  <si>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</si>
  <si>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</si>
  <si>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</si>
  <si>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</si>
  <si>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</si>
  <si>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</si>
  <si>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</si>
  <si>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</si>
  <si>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</si>
  <si>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</si>
  <si>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</si>
  <si>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</si>
  <si>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</si>
  <si>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</si>
  <si>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</si>
  <si>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</si>
  <si>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</si>
  <si>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</si>
  <si>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</si>
  <si>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</si>
  <si>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</si>
  <si>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</si>
  <si>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</si>
  <si>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</si>
  <si>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</si>
  <si>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</si>
  <si>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</si>
  <si>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</si>
  <si>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</si>
  <si>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</si>
  <si>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</si>
  <si>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</si>
  <si>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</si>
  <si>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</si>
  <si>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</si>
  <si>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</si>
  <si>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</si>
  <si>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</si>
  <si>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</si>
  <si>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</si>
  <si>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</si>
  <si>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</si>
  <si>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</si>
  <si>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</si>
  <si>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</si>
  <si>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</si>
  <si>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</si>
  <si>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</si>
  <si>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</si>
  <si>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</si>
  <si>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</si>
  <si>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</si>
  <si>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</si>
  <si>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</si>
  <si>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</si>
  <si>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</si>
  <si>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</si>
  <si>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</si>
  <si>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</si>
  <si>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</si>
  <si>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</si>
  <si>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</si>
  <si>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</si>
  <si>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</si>
  <si>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</si>
  <si>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</si>
  <si>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</si>
  <si>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</si>
  <si>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</si>
  <si>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</si>
  <si>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</si>
  <si>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</si>
  <si>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</si>
  <si>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</si>
  <si>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</si>
  <si>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</si>
  <si>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</si>
  <si>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</si>
  <si>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</si>
  <si>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</si>
  <si>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</si>
  <si>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</si>
  <si>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</si>
  <si>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</si>
  <si>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</si>
  <si>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</si>
  <si>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</si>
  <si>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</si>
  <si>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</si>
  <si>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</si>
  <si>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</si>
  <si>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</si>
  <si>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</si>
  <si>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</si>
  <si>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</si>
  <si>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</si>
  <si>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</si>
  <si>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</si>
  <si>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</si>
  <si>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</si>
  <si>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</si>
  <si>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</si>
  <si>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</si>
  <si>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</si>
  <si>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</si>
  <si>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</si>
  <si>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</si>
  <si>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</si>
  <si>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</si>
  <si>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</si>
  <si>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</si>
  <si>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</si>
  <si>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</si>
  <si>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</si>
  <si>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</si>
  <si>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t>Итого
план</t>
  </si>
  <si>
    <t>ИТОГО</t>
  </si>
  <si>
    <t>2.1.</t>
  </si>
  <si>
    <t>2018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</si>
  <si>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</si>
  <si>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</si>
  <si>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</si>
  <si>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</si>
  <si>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</si>
  <si>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</si>
  <si>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</si>
  <si>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</si>
  <si>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</si>
  <si>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</si>
  <si>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</si>
  <si>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</si>
  <si>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</si>
  <si>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</si>
  <si>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</si>
  <si>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</si>
  <si>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</si>
  <si>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</si>
  <si>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</si>
  <si>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</si>
  <si>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</si>
  <si>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</si>
  <si>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</si>
  <si>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</si>
  <si>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</si>
  <si>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</si>
  <si>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</si>
  <si>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</si>
  <si>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</si>
  <si>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</si>
  <si>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</si>
  <si>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</si>
  <si>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</si>
  <si>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</si>
  <si>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</si>
  <si>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</si>
  <si>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</si>
  <si>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</si>
  <si>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</si>
  <si>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</si>
  <si>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</si>
  <si>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</si>
  <si>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</si>
  <si>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</si>
  <si>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</si>
  <si>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полное наименование субъекта электроэнергетики</t>
  </si>
  <si>
    <t xml:space="preserve">Оборудование многоквартирных жилых домов интеллектуальной системой учета </t>
  </si>
  <si>
    <t>Амортизация</t>
  </si>
  <si>
    <t>Прибыль</t>
  </si>
  <si>
    <t>Инвестиции всего без НДС</t>
  </si>
  <si>
    <t>Инвестиции всего с НДС</t>
  </si>
  <si>
    <t>НДС</t>
  </si>
  <si>
    <t>Приобретение ИТ-имущества</t>
  </si>
  <si>
    <t>Оснащение интеллектуальной системой учета</t>
  </si>
  <si>
    <t>Иные проекты</t>
  </si>
  <si>
    <t>паспорт</t>
  </si>
  <si>
    <t>обоснования</t>
  </si>
  <si>
    <t>Скорректированный план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</si>
  <si>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</si>
  <si>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</si>
  <si>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</si>
  <si>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</si>
  <si>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</si>
  <si>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</si>
  <si>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Итого
 скорректированный план</t>
  </si>
  <si>
    <t>филиал "АтомЭнергоСбыт" Смоленск</t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</si>
  <si>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</si>
  <si>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</si>
  <si>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2025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</si>
  <si>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</si>
  <si>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2026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</si>
  <si>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План 
на 01.01.2024г.</t>
  </si>
  <si>
    <t>Скорректированный план 
на 01.01.2024г.</t>
  </si>
  <si>
    <t>2024 год</t>
  </si>
  <si>
    <t>2025 год</t>
  </si>
  <si>
    <t>2026 год</t>
  </si>
  <si>
    <t xml:space="preserve">                              филиал "АтомЭнергоСбыт" Смоленск</t>
  </si>
  <si>
    <t xml:space="preserve">                                      филиал "АтомЭнергоСбыт" Смоленск</t>
  </si>
  <si>
    <t>фин.план</t>
  </si>
  <si>
    <t>ПЗ</t>
  </si>
  <si>
    <t>ИП</t>
  </si>
  <si>
    <t>дов.</t>
  </si>
  <si>
    <t>N_S01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</si>
  <si>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2024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</si>
  <si>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2027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</si>
  <si>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2027 год</t>
  </si>
  <si>
    <t xml:space="preserve"> 2025 год</t>
  </si>
  <si>
    <t>ф.23</t>
  </si>
  <si>
    <t>ф.24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</si>
</sst>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7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0" xfId="0" applyFont="1" applyFill="1"/>
    <xf numFmtId="4" fontId="12" fillId="25" borderId="1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Alignment="1">
      <alignment horizontal="center"/>
    </xf>
    <xf numFmtId="168" fontId="12" fillId="24" borderId="0" xfId="57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 wrapText="1"/>
    </xf>
    <xf numFmtId="4" fontId="12" fillId="0" borderId="0" xfId="0" applyNumberFormat="1" applyFont="1"/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12" fillId="0" borderId="18" xfId="0" applyFont="1" applyFill="1" applyBorder="1" applyAlignment="1">
      <alignment horizontal="center" vertical="center" textRotation="90" wrapText="1"/>
    </xf>
    <xf numFmtId="0" fontId="43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4" fontId="12" fillId="26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3" fillId="24" borderId="10" xfId="57" applyNumberFormat="1" applyFont="1" applyFill="1" applyBorder="1" applyAlignment="1">
      <alignment horizontal="center" vertical="center" wrapText="1"/>
    </xf>
    <xf numFmtId="4" fontId="12" fillId="0" borderId="10" xfId="57" applyNumberFormat="1" applyFont="1" applyFill="1" applyBorder="1" applyAlignment="1">
      <alignment horizontal="center" vertical="center" wrapText="1"/>
    </xf>
    <xf numFmtId="4" fontId="12" fillId="24" borderId="10" xfId="57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46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3"/>
  <sheetViews>
    <sheetView topLeftCell="A4" zoomScale="80" zoomScaleNormal="80" zoomScaleSheetLayoutView="80" workbookViewId="0">
      <pane xSplit="2" ySplit="9" topLeftCell="C23" activePane="bottomRight" state="frozen"/>
      <selection activeCell="A4" sqref="A4"/>
      <selection pane="topRight" activeCell="C4" sqref="C4"/>
      <selection pane="bottomLeft" activeCell="A13" sqref="A13"/>
      <selection pane="bottomRight" activeCell="C16" sqref="C16"/>
    </sheetView>
  </sheetViews>
  <sheetFormatPr defaultRowHeight="15.75" outlineLevelRow="1" outlineLevelCol="1" x14ac:dyDescent="0.25"/>
  <cols>
    <col min="1" max="1" width="9.5" style="28" customWidth="1"/>
    <col min="2" max="2" width="64.5" style="28" customWidth="1"/>
    <col min="3" max="3" width="12.625" style="28" customWidth="1"/>
    <col min="4" max="4" width="7.625" style="28" customWidth="1"/>
    <col min="5" max="5" width="8.875" style="28" customWidth="1"/>
    <col min="6" max="6" width="9" style="193" customWidth="1" outlineLevel="1"/>
    <col min="7" max="9" width="9" style="193" customWidth="1"/>
    <col min="10" max="10" width="9.875" style="28" customWidth="1" outlineLevel="1"/>
    <col min="11" max="11" width="10.5" style="28" customWidth="1" outlineLevel="1"/>
    <col min="12" max="12" width="7.625" style="28" customWidth="1" outlineLevel="1"/>
    <col min="13" max="13" width="7.625" style="193" customWidth="1"/>
    <col min="14" max="14" width="10.375" style="28" customWidth="1" outlineLevel="1"/>
    <col min="15" max="15" width="8.75" style="193" customWidth="1"/>
    <col min="16" max="16" width="9.5" style="28" customWidth="1" outlineLevel="1"/>
    <col min="17" max="17" width="10" style="28" customWidth="1"/>
    <col min="18" max="18" width="6.125" style="28" customWidth="1"/>
    <col min="19" max="19" width="8.875" style="28" customWidth="1"/>
    <col min="20" max="20" width="10.5" style="28" customWidth="1"/>
    <col min="21" max="21" width="7" style="28" customWidth="1"/>
    <col min="22" max="22" width="8.625" style="209" customWidth="1"/>
    <col min="23" max="24" width="7" style="209" customWidth="1"/>
    <col min="25" max="25" width="10.5" style="209" customWidth="1"/>
    <col min="26" max="26" width="7" style="209" customWidth="1"/>
    <col min="27" max="27" width="8" style="28" bestFit="1" customWidth="1"/>
    <col min="28" max="28" width="5.875" style="28" customWidth="1"/>
    <col min="29" max="29" width="8.75" style="28" customWidth="1"/>
    <col min="30" max="30" width="10.25" style="28" customWidth="1"/>
    <col min="31" max="31" width="7" style="28" customWidth="1"/>
    <col min="32" max="32" width="8" style="193" customWidth="1" outlineLevel="1"/>
    <col min="33" max="33" width="5.875" style="193" customWidth="1" outlineLevel="1"/>
    <col min="34" max="34" width="8.75" style="193" customWidth="1" outlineLevel="1"/>
    <col min="35" max="35" width="10.25" style="193" customWidth="1" outlineLevel="1"/>
    <col min="36" max="36" width="7" style="193" customWidth="1" outlineLevel="1"/>
    <col min="37" max="37" width="8" style="91" bestFit="1" customWidth="1"/>
    <col min="38" max="39" width="7.25" style="91" customWidth="1"/>
    <col min="40" max="40" width="9.5" style="91" customWidth="1"/>
    <col min="41" max="41" width="7.25" style="91" customWidth="1"/>
    <col min="42" max="42" width="8.625" style="193" customWidth="1" outlineLevel="1"/>
    <col min="43" max="44" width="7.25" style="193" customWidth="1" outlineLevel="1"/>
    <col min="45" max="45" width="9.5" style="193" customWidth="1" outlineLevel="1"/>
    <col min="46" max="46" width="7.25" style="193" customWidth="1" outlineLevel="1"/>
    <col min="47" max="47" width="9.25" style="209" customWidth="1" outlineLevel="1"/>
    <col min="48" max="49" width="7.25" style="209" customWidth="1" outlineLevel="1"/>
    <col min="50" max="50" width="10.375" style="209" customWidth="1" outlineLevel="1"/>
    <col min="51" max="51" width="7.25" style="209" customWidth="1" outlineLevel="1"/>
    <col min="52" max="52" width="9.875" style="28" bestFit="1" customWidth="1"/>
    <col min="53" max="53" width="6.125" style="28" customWidth="1"/>
    <col min="54" max="54" width="9.25" style="28" customWidth="1"/>
    <col min="55" max="55" width="9.625" style="28" customWidth="1"/>
    <col min="56" max="56" width="7.375" style="28" customWidth="1"/>
    <col min="57" max="57" width="9.875" style="193" customWidth="1" outlineLevel="1"/>
    <col min="58" max="58" width="6.125" style="193" customWidth="1" outlineLevel="1"/>
    <col min="59" max="59" width="9.25" style="193" customWidth="1" outlineLevel="1"/>
    <col min="60" max="60" width="9.625" style="193" customWidth="1" outlineLevel="1"/>
    <col min="61" max="61" width="7.375" style="193" customWidth="1" outlineLevel="1"/>
    <col min="62" max="62" width="9" style="1"/>
    <col min="63" max="65" width="9" style="1" hidden="1" customWidth="1" outlineLevel="1"/>
    <col min="66" max="66" width="9" style="1" collapsed="1"/>
    <col min="67" max="16384" width="9" style="1"/>
  </cols>
  <sheetData>
    <row r="1" spans="1:64" ht="22.5" x14ac:dyDescent="0.25">
      <c r="BD1" s="50" t="s">
        <v>154</v>
      </c>
      <c r="BI1" s="50"/>
    </row>
    <row r="2" spans="1:64" ht="22.5" x14ac:dyDescent="0.3">
      <c r="BD2" s="51" t="s">
        <v>156</v>
      </c>
      <c r="BI2" s="51"/>
    </row>
    <row r="4" spans="1:64" s="33" customFormat="1" ht="18.75" x14ac:dyDescent="0.25">
      <c r="A4" s="239" t="s">
        <v>99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186"/>
      <c r="AG4" s="186"/>
      <c r="AH4" s="186"/>
      <c r="AI4" s="186"/>
      <c r="AJ4" s="186"/>
      <c r="AK4" s="93"/>
      <c r="AL4" s="93"/>
      <c r="AM4" s="93"/>
      <c r="AN4" s="93"/>
      <c r="AO4" s="93"/>
      <c r="AP4" s="186"/>
      <c r="AQ4" s="186"/>
      <c r="AR4" s="186"/>
      <c r="AS4" s="186"/>
      <c r="AT4" s="186"/>
      <c r="AU4" s="219"/>
      <c r="AV4" s="219"/>
      <c r="AW4" s="219"/>
      <c r="AX4" s="219"/>
      <c r="AY4" s="219"/>
      <c r="AZ4" s="28"/>
      <c r="BA4" s="28"/>
      <c r="BB4" s="28"/>
      <c r="BC4" s="28"/>
      <c r="BD4" s="28"/>
      <c r="BE4" s="193"/>
      <c r="BF4" s="193"/>
      <c r="BG4" s="193"/>
      <c r="BH4" s="193"/>
      <c r="BI4" s="193"/>
    </row>
    <row r="5" spans="1:64" ht="18.75" x14ac:dyDescent="0.3">
      <c r="A5" s="242" t="s">
        <v>100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190"/>
      <c r="AG5" s="190"/>
      <c r="AH5" s="190"/>
      <c r="AI5" s="190"/>
      <c r="AJ5" s="190"/>
      <c r="AK5" s="97"/>
      <c r="AL5" s="97"/>
      <c r="AM5" s="97"/>
      <c r="AN5" s="97"/>
      <c r="AO5" s="97"/>
      <c r="AP5" s="190"/>
      <c r="AQ5" s="190"/>
      <c r="AR5" s="190"/>
      <c r="AS5" s="190"/>
      <c r="AT5" s="190"/>
      <c r="AU5" s="222"/>
      <c r="AV5" s="222"/>
      <c r="AW5" s="222"/>
      <c r="AX5" s="222"/>
      <c r="AY5" s="222"/>
      <c r="AZ5" s="42"/>
      <c r="BA5" s="42"/>
      <c r="BB5" s="42"/>
      <c r="BC5" s="42"/>
      <c r="BD5" s="42"/>
      <c r="BE5" s="192"/>
      <c r="BF5" s="192"/>
      <c r="BG5" s="192"/>
      <c r="BH5" s="192"/>
      <c r="BI5" s="192"/>
    </row>
    <row r="6" spans="1:64" s="33" customFormat="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42"/>
      <c r="BA6" s="42"/>
      <c r="BB6" s="42"/>
      <c r="BC6" s="42"/>
      <c r="BD6" s="42"/>
      <c r="BE6" s="192"/>
      <c r="BF6" s="192"/>
      <c r="BG6" s="192"/>
      <c r="BH6" s="192"/>
      <c r="BI6" s="192"/>
    </row>
    <row r="7" spans="1:64" ht="18.75" x14ac:dyDescent="0.25">
      <c r="A7" s="240" t="s">
        <v>267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187"/>
      <c r="AG7" s="187"/>
      <c r="AH7" s="187"/>
      <c r="AI7" s="187"/>
      <c r="AJ7" s="187"/>
      <c r="AK7" s="94"/>
      <c r="AL7" s="94"/>
      <c r="AM7" s="94"/>
      <c r="AN7" s="94"/>
      <c r="AO7" s="94"/>
      <c r="AP7" s="187"/>
      <c r="AQ7" s="187"/>
      <c r="AR7" s="187"/>
      <c r="AS7" s="187"/>
      <c r="AT7" s="187"/>
      <c r="AU7" s="220"/>
      <c r="AV7" s="220"/>
      <c r="AW7" s="220"/>
      <c r="AX7" s="220"/>
      <c r="AY7" s="220"/>
      <c r="AZ7" s="52"/>
      <c r="BA7" s="52"/>
      <c r="BB7" s="52"/>
      <c r="BC7" s="52"/>
      <c r="BD7" s="52"/>
      <c r="BE7" s="52"/>
      <c r="BF7" s="52"/>
      <c r="BG7" s="52"/>
      <c r="BH7" s="52"/>
      <c r="BI7" s="52"/>
    </row>
    <row r="8" spans="1:64" ht="18.75" customHeight="1" x14ac:dyDescent="0.25">
      <c r="A8" s="241" t="s">
        <v>103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189"/>
      <c r="AG8" s="189"/>
      <c r="AH8" s="189"/>
      <c r="AI8" s="189"/>
      <c r="AJ8" s="189"/>
      <c r="AK8" s="96"/>
      <c r="AL8" s="96"/>
      <c r="AM8" s="96"/>
      <c r="AN8" s="96"/>
      <c r="AO8" s="96"/>
      <c r="AP8" s="189"/>
      <c r="AQ8" s="189"/>
      <c r="AR8" s="189"/>
      <c r="AS8" s="189"/>
      <c r="AT8" s="189"/>
      <c r="AU8" s="221"/>
      <c r="AV8" s="221"/>
      <c r="AW8" s="221"/>
      <c r="AX8" s="221"/>
      <c r="AY8" s="221"/>
      <c r="AZ8" s="53"/>
      <c r="BA8" s="53"/>
      <c r="BB8" s="53"/>
      <c r="BC8" s="53"/>
      <c r="BD8" s="53"/>
      <c r="BE8" s="53"/>
      <c r="BF8" s="53"/>
      <c r="BG8" s="53"/>
      <c r="BH8" s="53"/>
      <c r="BI8" s="53"/>
    </row>
    <row r="10" spans="1:64" ht="86.25" customHeight="1" x14ac:dyDescent="0.25">
      <c r="A10" s="243" t="s">
        <v>69</v>
      </c>
      <c r="B10" s="243" t="s">
        <v>106</v>
      </c>
      <c r="C10" s="243" t="s">
        <v>225</v>
      </c>
      <c r="D10" s="244" t="s">
        <v>70</v>
      </c>
      <c r="E10" s="251" t="s">
        <v>71</v>
      </c>
      <c r="F10" s="252"/>
      <c r="G10" s="245" t="s">
        <v>9</v>
      </c>
      <c r="H10" s="246"/>
      <c r="I10" s="246"/>
      <c r="J10" s="246"/>
      <c r="K10" s="246"/>
      <c r="L10" s="247"/>
      <c r="M10" s="251" t="s">
        <v>21</v>
      </c>
      <c r="N10" s="252"/>
      <c r="O10" s="251" t="s">
        <v>20</v>
      </c>
      <c r="P10" s="252"/>
      <c r="Q10" s="245" t="s">
        <v>260</v>
      </c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7"/>
    </row>
    <row r="11" spans="1:64" ht="54.75" customHeight="1" x14ac:dyDescent="0.25">
      <c r="A11" s="243"/>
      <c r="B11" s="243"/>
      <c r="C11" s="243"/>
      <c r="D11" s="244"/>
      <c r="E11" s="253"/>
      <c r="F11" s="254"/>
      <c r="G11" s="245" t="s">
        <v>10</v>
      </c>
      <c r="H11" s="246"/>
      <c r="I11" s="247"/>
      <c r="J11" s="245" t="s">
        <v>259</v>
      </c>
      <c r="K11" s="246"/>
      <c r="L11" s="247"/>
      <c r="M11" s="253"/>
      <c r="N11" s="254"/>
      <c r="O11" s="253"/>
      <c r="P11" s="254"/>
      <c r="Q11" s="245" t="s">
        <v>268</v>
      </c>
      <c r="R11" s="246"/>
      <c r="S11" s="246"/>
      <c r="T11" s="246"/>
      <c r="U11" s="247"/>
      <c r="V11" s="245" t="s">
        <v>285</v>
      </c>
      <c r="W11" s="246"/>
      <c r="X11" s="246"/>
      <c r="Y11" s="246"/>
      <c r="Z11" s="247"/>
      <c r="AA11" s="245" t="s">
        <v>269</v>
      </c>
      <c r="AB11" s="246"/>
      <c r="AC11" s="246"/>
      <c r="AD11" s="246"/>
      <c r="AE11" s="247"/>
      <c r="AF11" s="245" t="s">
        <v>270</v>
      </c>
      <c r="AG11" s="246"/>
      <c r="AH11" s="246"/>
      <c r="AI11" s="246"/>
      <c r="AJ11" s="247"/>
      <c r="AK11" s="245" t="s">
        <v>271</v>
      </c>
      <c r="AL11" s="246"/>
      <c r="AM11" s="246"/>
      <c r="AN11" s="246"/>
      <c r="AO11" s="247"/>
      <c r="AP11" s="245" t="s">
        <v>272</v>
      </c>
      <c r="AQ11" s="246"/>
      <c r="AR11" s="246"/>
      <c r="AS11" s="246"/>
      <c r="AT11" s="247"/>
      <c r="AU11" s="245" t="s">
        <v>286</v>
      </c>
      <c r="AV11" s="246"/>
      <c r="AW11" s="246"/>
      <c r="AX11" s="246"/>
      <c r="AY11" s="247"/>
      <c r="AZ11" s="245" t="s">
        <v>198</v>
      </c>
      <c r="BA11" s="246"/>
      <c r="BB11" s="246"/>
      <c r="BC11" s="246"/>
      <c r="BD11" s="247"/>
      <c r="BE11" s="245" t="s">
        <v>266</v>
      </c>
      <c r="BF11" s="246"/>
      <c r="BG11" s="246"/>
      <c r="BH11" s="246"/>
      <c r="BI11" s="247"/>
    </row>
    <row r="12" spans="1:64" ht="203.25" customHeight="1" x14ac:dyDescent="0.25">
      <c r="A12" s="243"/>
      <c r="B12" s="243"/>
      <c r="C12" s="243"/>
      <c r="D12" s="244"/>
      <c r="E12" s="38" t="s">
        <v>88</v>
      </c>
      <c r="F12" s="38" t="s">
        <v>259</v>
      </c>
      <c r="G12" s="191" t="s">
        <v>89</v>
      </c>
      <c r="H12" s="191" t="s">
        <v>6</v>
      </c>
      <c r="I12" s="191" t="s">
        <v>5</v>
      </c>
      <c r="J12" s="39" t="s">
        <v>89</v>
      </c>
      <c r="K12" s="169" t="s">
        <v>6</v>
      </c>
      <c r="L12" s="39" t="s">
        <v>5</v>
      </c>
      <c r="M12" s="37" t="s">
        <v>10</v>
      </c>
      <c r="N12" s="37" t="s">
        <v>259</v>
      </c>
      <c r="O12" s="191" t="s">
        <v>273</v>
      </c>
      <c r="P12" s="89" t="s">
        <v>274</v>
      </c>
      <c r="Q12" s="39" t="s">
        <v>15</v>
      </c>
      <c r="R12" s="39" t="s">
        <v>13</v>
      </c>
      <c r="S12" s="39" t="s">
        <v>92</v>
      </c>
      <c r="T12" s="37" t="s">
        <v>91</v>
      </c>
      <c r="U12" s="37" t="s">
        <v>14</v>
      </c>
      <c r="V12" s="224" t="s">
        <v>15</v>
      </c>
      <c r="W12" s="224" t="s">
        <v>13</v>
      </c>
      <c r="X12" s="224" t="s">
        <v>92</v>
      </c>
      <c r="Y12" s="37" t="s">
        <v>91</v>
      </c>
      <c r="Z12" s="37" t="s">
        <v>14</v>
      </c>
      <c r="AA12" s="39" t="s">
        <v>15</v>
      </c>
      <c r="AB12" s="39" t="s">
        <v>13</v>
      </c>
      <c r="AC12" s="39" t="s">
        <v>92</v>
      </c>
      <c r="AD12" s="37" t="s">
        <v>91</v>
      </c>
      <c r="AE12" s="37" t="s">
        <v>14</v>
      </c>
      <c r="AF12" s="191" t="s">
        <v>15</v>
      </c>
      <c r="AG12" s="191" t="s">
        <v>13</v>
      </c>
      <c r="AH12" s="191" t="s">
        <v>92</v>
      </c>
      <c r="AI12" s="37" t="s">
        <v>91</v>
      </c>
      <c r="AJ12" s="37" t="s">
        <v>14</v>
      </c>
      <c r="AK12" s="98" t="s">
        <v>15</v>
      </c>
      <c r="AL12" s="98" t="s">
        <v>13</v>
      </c>
      <c r="AM12" s="98" t="s">
        <v>92</v>
      </c>
      <c r="AN12" s="37" t="s">
        <v>91</v>
      </c>
      <c r="AO12" s="37" t="s">
        <v>14</v>
      </c>
      <c r="AP12" s="191" t="s">
        <v>15</v>
      </c>
      <c r="AQ12" s="191" t="s">
        <v>13</v>
      </c>
      <c r="AR12" s="191" t="s">
        <v>92</v>
      </c>
      <c r="AS12" s="37" t="s">
        <v>91</v>
      </c>
      <c r="AT12" s="37" t="s">
        <v>14</v>
      </c>
      <c r="AU12" s="224" t="s">
        <v>15</v>
      </c>
      <c r="AV12" s="224" t="s">
        <v>13</v>
      </c>
      <c r="AW12" s="224" t="s">
        <v>92</v>
      </c>
      <c r="AX12" s="37" t="s">
        <v>91</v>
      </c>
      <c r="AY12" s="37" t="s">
        <v>14</v>
      </c>
      <c r="AZ12" s="39" t="s">
        <v>15</v>
      </c>
      <c r="BA12" s="39" t="s">
        <v>13</v>
      </c>
      <c r="BB12" s="39" t="s">
        <v>92</v>
      </c>
      <c r="BC12" s="37" t="s">
        <v>91</v>
      </c>
      <c r="BD12" s="37" t="s">
        <v>14</v>
      </c>
      <c r="BE12" s="191" t="s">
        <v>15</v>
      </c>
      <c r="BF12" s="191" t="s">
        <v>13</v>
      </c>
      <c r="BG12" s="191" t="s">
        <v>92</v>
      </c>
      <c r="BH12" s="37" t="s">
        <v>91</v>
      </c>
      <c r="BI12" s="37" t="s">
        <v>14</v>
      </c>
      <c r="BK12" s="171" t="s">
        <v>257</v>
      </c>
      <c r="BL12" s="171" t="s">
        <v>258</v>
      </c>
    </row>
    <row r="13" spans="1:64" ht="19.5" customHeight="1" x14ac:dyDescent="0.25">
      <c r="A13" s="95">
        <v>1</v>
      </c>
      <c r="B13" s="95">
        <f>A13+1</f>
        <v>2</v>
      </c>
      <c r="C13" s="195">
        <f t="shared" ref="C13:BI13" si="0">B13+1</f>
        <v>3</v>
      </c>
      <c r="D13" s="195">
        <f t="shared" si="0"/>
        <v>4</v>
      </c>
      <c r="E13" s="195">
        <f t="shared" si="0"/>
        <v>5</v>
      </c>
      <c r="F13" s="195">
        <f t="shared" si="0"/>
        <v>6</v>
      </c>
      <c r="G13" s="195">
        <f t="shared" si="0"/>
        <v>7</v>
      </c>
      <c r="H13" s="195">
        <f t="shared" si="0"/>
        <v>8</v>
      </c>
      <c r="I13" s="195">
        <f t="shared" si="0"/>
        <v>9</v>
      </c>
      <c r="J13" s="195">
        <f t="shared" si="0"/>
        <v>10</v>
      </c>
      <c r="K13" s="195">
        <f t="shared" si="0"/>
        <v>11</v>
      </c>
      <c r="L13" s="195">
        <f t="shared" si="0"/>
        <v>12</v>
      </c>
      <c r="M13" s="195">
        <f t="shared" si="0"/>
        <v>13</v>
      </c>
      <c r="N13" s="195">
        <f t="shared" si="0"/>
        <v>14</v>
      </c>
      <c r="O13" s="195">
        <f t="shared" si="0"/>
        <v>15</v>
      </c>
      <c r="P13" s="195">
        <f t="shared" si="0"/>
        <v>16</v>
      </c>
      <c r="Q13" s="195">
        <f t="shared" si="0"/>
        <v>17</v>
      </c>
      <c r="R13" s="195">
        <f t="shared" si="0"/>
        <v>18</v>
      </c>
      <c r="S13" s="195">
        <f t="shared" si="0"/>
        <v>19</v>
      </c>
      <c r="T13" s="195">
        <f t="shared" si="0"/>
        <v>20</v>
      </c>
      <c r="U13" s="195">
        <f t="shared" si="0"/>
        <v>21</v>
      </c>
      <c r="V13" s="223">
        <f t="shared" ref="V13" si="1">U13+1</f>
        <v>22</v>
      </c>
      <c r="W13" s="223">
        <f t="shared" ref="W13" si="2">V13+1</f>
        <v>23</v>
      </c>
      <c r="X13" s="223">
        <f t="shared" ref="X13" si="3">W13+1</f>
        <v>24</v>
      </c>
      <c r="Y13" s="223">
        <f t="shared" ref="Y13" si="4">X13+1</f>
        <v>25</v>
      </c>
      <c r="Z13" s="223">
        <f t="shared" ref="Z13" si="5">Y13+1</f>
        <v>26</v>
      </c>
      <c r="AA13" s="195">
        <f>U13+1</f>
        <v>22</v>
      </c>
      <c r="AB13" s="195">
        <f t="shared" si="0"/>
        <v>23</v>
      </c>
      <c r="AC13" s="195">
        <f t="shared" si="0"/>
        <v>24</v>
      </c>
      <c r="AD13" s="195">
        <f t="shared" si="0"/>
        <v>25</v>
      </c>
      <c r="AE13" s="195">
        <f t="shared" si="0"/>
        <v>26</v>
      </c>
      <c r="AF13" s="195">
        <f t="shared" si="0"/>
        <v>27</v>
      </c>
      <c r="AG13" s="195">
        <f t="shared" si="0"/>
        <v>28</v>
      </c>
      <c r="AH13" s="195">
        <f t="shared" si="0"/>
        <v>29</v>
      </c>
      <c r="AI13" s="195">
        <f t="shared" si="0"/>
        <v>30</v>
      </c>
      <c r="AJ13" s="195">
        <f t="shared" si="0"/>
        <v>31</v>
      </c>
      <c r="AK13" s="195">
        <f t="shared" si="0"/>
        <v>32</v>
      </c>
      <c r="AL13" s="195">
        <f t="shared" si="0"/>
        <v>33</v>
      </c>
      <c r="AM13" s="195">
        <f t="shared" si="0"/>
        <v>34</v>
      </c>
      <c r="AN13" s="195">
        <f t="shared" si="0"/>
        <v>35</v>
      </c>
      <c r="AO13" s="195">
        <f t="shared" si="0"/>
        <v>36</v>
      </c>
      <c r="AP13" s="195">
        <f t="shared" si="0"/>
        <v>37</v>
      </c>
      <c r="AQ13" s="195">
        <f t="shared" si="0"/>
        <v>38</v>
      </c>
      <c r="AR13" s="195">
        <f t="shared" si="0"/>
        <v>39</v>
      </c>
      <c r="AS13" s="195">
        <f t="shared" si="0"/>
        <v>40</v>
      </c>
      <c r="AT13" s="195">
        <f t="shared" si="0"/>
        <v>41</v>
      </c>
      <c r="AU13" s="223">
        <f t="shared" ref="AU13" si="6">AT13+1</f>
        <v>42</v>
      </c>
      <c r="AV13" s="223">
        <f t="shared" ref="AV13" si="7">AU13+1</f>
        <v>43</v>
      </c>
      <c r="AW13" s="223">
        <f t="shared" ref="AW13" si="8">AV13+1</f>
        <v>44</v>
      </c>
      <c r="AX13" s="223">
        <f t="shared" ref="AX13" si="9">AW13+1</f>
        <v>45</v>
      </c>
      <c r="AY13" s="223">
        <f t="shared" ref="AY13" si="10">AX13+1</f>
        <v>46</v>
      </c>
      <c r="AZ13" s="195">
        <f>AT13+1</f>
        <v>42</v>
      </c>
      <c r="BA13" s="195">
        <f t="shared" si="0"/>
        <v>43</v>
      </c>
      <c r="BB13" s="195">
        <f t="shared" si="0"/>
        <v>44</v>
      </c>
      <c r="BC13" s="195">
        <f t="shared" si="0"/>
        <v>45</v>
      </c>
      <c r="BD13" s="195">
        <f t="shared" si="0"/>
        <v>46</v>
      </c>
      <c r="BE13" s="195">
        <f t="shared" si="0"/>
        <v>47</v>
      </c>
      <c r="BF13" s="195">
        <f t="shared" si="0"/>
        <v>48</v>
      </c>
      <c r="BG13" s="195">
        <f t="shared" si="0"/>
        <v>49</v>
      </c>
      <c r="BH13" s="195">
        <f t="shared" si="0"/>
        <v>50</v>
      </c>
      <c r="BI13" s="195">
        <f t="shared" si="0"/>
        <v>51</v>
      </c>
    </row>
    <row r="14" spans="1:64" s="91" customFormat="1" x14ac:dyDescent="0.25">
      <c r="A14" s="119">
        <v>1</v>
      </c>
      <c r="B14" s="120" t="s">
        <v>254</v>
      </c>
      <c r="C14" s="95"/>
      <c r="D14" s="95"/>
      <c r="E14" s="95"/>
      <c r="F14" s="188"/>
      <c r="G14" s="115">
        <f>SUM(G15:G15)</f>
        <v>0</v>
      </c>
      <c r="H14" s="115">
        <f>SUM(H15:H15)</f>
        <v>0</v>
      </c>
      <c r="I14" s="188"/>
      <c r="J14" s="115">
        <f>SUM(J15:J15)</f>
        <v>0</v>
      </c>
      <c r="K14" s="115">
        <f>SUM(K15:K15)</f>
        <v>0</v>
      </c>
      <c r="L14" s="95"/>
      <c r="M14" s="115">
        <f t="shared" ref="M14:BI14" si="11">SUM(M15:M15)</f>
        <v>0</v>
      </c>
      <c r="N14" s="115">
        <f t="shared" si="11"/>
        <v>0</v>
      </c>
      <c r="O14" s="115">
        <f t="shared" si="11"/>
        <v>0</v>
      </c>
      <c r="P14" s="115">
        <f t="shared" si="11"/>
        <v>0</v>
      </c>
      <c r="Q14" s="115">
        <f t="shared" si="11"/>
        <v>0</v>
      </c>
      <c r="R14" s="115">
        <f t="shared" si="11"/>
        <v>0</v>
      </c>
      <c r="S14" s="115">
        <f t="shared" si="11"/>
        <v>0</v>
      </c>
      <c r="T14" s="115">
        <f t="shared" si="11"/>
        <v>0</v>
      </c>
      <c r="U14" s="115">
        <f t="shared" si="11"/>
        <v>0</v>
      </c>
      <c r="V14" s="115">
        <f t="shared" si="11"/>
        <v>0</v>
      </c>
      <c r="W14" s="115">
        <f t="shared" si="11"/>
        <v>0</v>
      </c>
      <c r="X14" s="115">
        <f t="shared" si="11"/>
        <v>0</v>
      </c>
      <c r="Y14" s="115">
        <f t="shared" si="11"/>
        <v>0</v>
      </c>
      <c r="Z14" s="115">
        <f t="shared" si="11"/>
        <v>0</v>
      </c>
      <c r="AA14" s="115">
        <f t="shared" si="11"/>
        <v>0</v>
      </c>
      <c r="AB14" s="115">
        <f t="shared" si="11"/>
        <v>0</v>
      </c>
      <c r="AC14" s="115">
        <f t="shared" si="11"/>
        <v>0</v>
      </c>
      <c r="AD14" s="115">
        <f t="shared" si="11"/>
        <v>0</v>
      </c>
      <c r="AE14" s="115">
        <f t="shared" si="11"/>
        <v>0</v>
      </c>
      <c r="AF14" s="115">
        <f t="shared" si="11"/>
        <v>0</v>
      </c>
      <c r="AG14" s="115">
        <f t="shared" si="11"/>
        <v>0</v>
      </c>
      <c r="AH14" s="115">
        <f t="shared" si="11"/>
        <v>0</v>
      </c>
      <c r="AI14" s="115">
        <f t="shared" si="11"/>
        <v>0</v>
      </c>
      <c r="AJ14" s="115">
        <f t="shared" si="11"/>
        <v>0</v>
      </c>
      <c r="AK14" s="115">
        <f t="shared" si="11"/>
        <v>0</v>
      </c>
      <c r="AL14" s="115">
        <f t="shared" si="11"/>
        <v>0</v>
      </c>
      <c r="AM14" s="115">
        <f t="shared" si="11"/>
        <v>0</v>
      </c>
      <c r="AN14" s="115">
        <f t="shared" si="11"/>
        <v>0</v>
      </c>
      <c r="AO14" s="115">
        <f t="shared" si="11"/>
        <v>0</v>
      </c>
      <c r="AP14" s="115">
        <f t="shared" si="11"/>
        <v>0</v>
      </c>
      <c r="AQ14" s="115">
        <f t="shared" si="11"/>
        <v>0</v>
      </c>
      <c r="AR14" s="115">
        <f t="shared" si="11"/>
        <v>0</v>
      </c>
      <c r="AS14" s="115">
        <f t="shared" si="11"/>
        <v>0</v>
      </c>
      <c r="AT14" s="115">
        <f t="shared" si="11"/>
        <v>0</v>
      </c>
      <c r="AU14" s="115">
        <f t="shared" si="11"/>
        <v>0</v>
      </c>
      <c r="AV14" s="115">
        <f t="shared" si="11"/>
        <v>0</v>
      </c>
      <c r="AW14" s="115">
        <f t="shared" si="11"/>
        <v>0</v>
      </c>
      <c r="AX14" s="115">
        <f t="shared" si="11"/>
        <v>0</v>
      </c>
      <c r="AY14" s="115">
        <f t="shared" si="11"/>
        <v>0</v>
      </c>
      <c r="AZ14" s="115">
        <f t="shared" si="11"/>
        <v>0</v>
      </c>
      <c r="BA14" s="115">
        <f t="shared" si="11"/>
        <v>0</v>
      </c>
      <c r="BB14" s="115">
        <f t="shared" si="11"/>
        <v>0</v>
      </c>
      <c r="BC14" s="115">
        <f t="shared" si="11"/>
        <v>0</v>
      </c>
      <c r="BD14" s="115">
        <f t="shared" si="11"/>
        <v>0</v>
      </c>
      <c r="BE14" s="115">
        <f t="shared" si="11"/>
        <v>0</v>
      </c>
      <c r="BF14" s="115">
        <f t="shared" si="11"/>
        <v>0</v>
      </c>
      <c r="BG14" s="115">
        <f t="shared" si="11"/>
        <v>0</v>
      </c>
      <c r="BH14" s="115">
        <f t="shared" si="11"/>
        <v>0</v>
      </c>
      <c r="BI14" s="115">
        <f t="shared" si="11"/>
        <v>0</v>
      </c>
    </row>
    <row r="15" spans="1:64" s="91" customFormat="1" ht="18" customHeight="1" x14ac:dyDescent="0.25">
      <c r="A15" s="117"/>
      <c r="B15" s="118"/>
      <c r="C15" s="166"/>
      <c r="D15" s="95"/>
      <c r="E15" s="95"/>
      <c r="F15" s="204"/>
      <c r="G15" s="113"/>
      <c r="H15" s="113"/>
      <c r="I15" s="132"/>
      <c r="J15" s="113"/>
      <c r="K15" s="113"/>
      <c r="L15" s="132"/>
      <c r="M15" s="113"/>
      <c r="N15" s="113"/>
      <c r="O15" s="113"/>
      <c r="P15" s="113"/>
      <c r="Q15" s="113"/>
      <c r="R15" s="113"/>
      <c r="S15" s="113"/>
      <c r="T15" s="163"/>
      <c r="U15" s="113"/>
      <c r="V15" s="113"/>
      <c r="W15" s="113"/>
      <c r="X15" s="113"/>
      <c r="Y15" s="203"/>
      <c r="Z15" s="113"/>
      <c r="AA15" s="113"/>
      <c r="AB15" s="113"/>
      <c r="AC15" s="113"/>
      <c r="AD15" s="163"/>
      <c r="AE15" s="113"/>
      <c r="AF15" s="113"/>
      <c r="AG15" s="113"/>
      <c r="AH15" s="113"/>
      <c r="AI15" s="203"/>
      <c r="AJ15" s="113"/>
      <c r="AK15" s="113"/>
      <c r="AL15" s="113"/>
      <c r="AM15" s="113"/>
      <c r="AN15" s="163"/>
      <c r="AO15" s="113"/>
      <c r="AP15" s="113"/>
      <c r="AQ15" s="113"/>
      <c r="AR15" s="113"/>
      <c r="AS15" s="203"/>
      <c r="AT15" s="113"/>
      <c r="AU15" s="113"/>
      <c r="AV15" s="113"/>
      <c r="AW15" s="113"/>
      <c r="AX15" s="20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</row>
    <row r="16" spans="1:64" s="91" customFormat="1" ht="19.5" customHeight="1" x14ac:dyDescent="0.25">
      <c r="A16" s="119">
        <v>2</v>
      </c>
      <c r="B16" s="120" t="s">
        <v>255</v>
      </c>
      <c r="C16" s="95"/>
      <c r="D16" s="95"/>
      <c r="E16" s="95"/>
      <c r="F16" s="204"/>
      <c r="G16" s="115">
        <f>SUM(G17:G18)</f>
        <v>666.71068498015825</v>
      </c>
      <c r="H16" s="115">
        <f>SUM(H17:H18)</f>
        <v>728.82517202716019</v>
      </c>
      <c r="I16" s="188"/>
      <c r="J16" s="115">
        <f>SUM(J17:J18)</f>
        <v>1002.9788664303751</v>
      </c>
      <c r="K16" s="115">
        <f>SUM(K17:K18)</f>
        <v>1071.2209391949875</v>
      </c>
      <c r="L16" s="95"/>
      <c r="M16" s="115">
        <f t="shared" ref="M16" si="12">SUM(M17:M18)</f>
        <v>728.82517202716019</v>
      </c>
      <c r="N16" s="115">
        <f t="shared" ref="N16:BD16" si="13">SUM(N17:N18)</f>
        <v>1071.2209391949875</v>
      </c>
      <c r="O16" s="115">
        <f t="shared" ref="O16" si="14">SUM(O17:O18)</f>
        <v>728.82517202716019</v>
      </c>
      <c r="P16" s="115">
        <f t="shared" si="13"/>
        <v>1071.2209391949875</v>
      </c>
      <c r="Q16" s="115">
        <f t="shared" si="13"/>
        <v>221.58837933600003</v>
      </c>
      <c r="R16" s="115">
        <f t="shared" si="13"/>
        <v>0</v>
      </c>
      <c r="S16" s="115">
        <f t="shared" si="13"/>
        <v>0</v>
      </c>
      <c r="T16" s="115">
        <f t="shared" si="13"/>
        <v>221.58837933600003</v>
      </c>
      <c r="U16" s="115">
        <f t="shared" si="13"/>
        <v>0</v>
      </c>
      <c r="V16" s="115">
        <f t="shared" si="13"/>
        <v>217.29830916867382</v>
      </c>
      <c r="W16" s="115">
        <f t="shared" si="13"/>
        <v>0</v>
      </c>
      <c r="X16" s="115">
        <f t="shared" si="13"/>
        <v>0</v>
      </c>
      <c r="Y16" s="115">
        <f t="shared" si="13"/>
        <v>217.29830916867382</v>
      </c>
      <c r="Z16" s="115">
        <f t="shared" si="13"/>
        <v>0</v>
      </c>
      <c r="AA16" s="115">
        <f t="shared" si="13"/>
        <v>242.07290053571359</v>
      </c>
      <c r="AB16" s="115">
        <f t="shared" si="13"/>
        <v>0</v>
      </c>
      <c r="AC16" s="115">
        <f t="shared" si="13"/>
        <v>0</v>
      </c>
      <c r="AD16" s="115">
        <f t="shared" si="13"/>
        <v>242.07290053571359</v>
      </c>
      <c r="AE16" s="115">
        <f t="shared" si="13"/>
        <v>0</v>
      </c>
      <c r="AF16" s="115">
        <f t="shared" ref="AF16:AJ16" si="15">SUM(AF17:AF18)</f>
        <v>248.01016941253008</v>
      </c>
      <c r="AG16" s="115">
        <f t="shared" si="15"/>
        <v>0</v>
      </c>
      <c r="AH16" s="115">
        <f t="shared" si="15"/>
        <v>0</v>
      </c>
      <c r="AI16" s="115">
        <f t="shared" si="15"/>
        <v>248.01016941253008</v>
      </c>
      <c r="AJ16" s="115">
        <f t="shared" si="15"/>
        <v>0</v>
      </c>
      <c r="AK16" s="115">
        <f t="shared" si="13"/>
        <v>265.16389215544655</v>
      </c>
      <c r="AL16" s="115">
        <f t="shared" si="13"/>
        <v>0</v>
      </c>
      <c r="AM16" s="115">
        <f t="shared" si="13"/>
        <v>0</v>
      </c>
      <c r="AN16" s="115">
        <f t="shared" si="13"/>
        <v>265.16389215544655</v>
      </c>
      <c r="AO16" s="115">
        <f t="shared" si="13"/>
        <v>0</v>
      </c>
      <c r="AP16" s="115">
        <f t="shared" ref="AP16:AT16" si="16">SUM(AP17:AP18)</f>
        <v>283.07746736796651</v>
      </c>
      <c r="AQ16" s="115">
        <f t="shared" si="16"/>
        <v>0</v>
      </c>
      <c r="AR16" s="115">
        <f t="shared" si="16"/>
        <v>0</v>
      </c>
      <c r="AS16" s="115">
        <f t="shared" si="16"/>
        <v>283.07746736796651</v>
      </c>
      <c r="AT16" s="115">
        <f t="shared" si="16"/>
        <v>0</v>
      </c>
      <c r="AU16" s="115">
        <f t="shared" ref="AU16:AY16" si="17">SUM(AU17:AU18)</f>
        <v>322.83499324581715</v>
      </c>
      <c r="AV16" s="115">
        <f t="shared" si="17"/>
        <v>0</v>
      </c>
      <c r="AW16" s="115">
        <f t="shared" si="17"/>
        <v>0</v>
      </c>
      <c r="AX16" s="115">
        <f t="shared" si="17"/>
        <v>322.83499324581715</v>
      </c>
      <c r="AY16" s="115">
        <f t="shared" si="17"/>
        <v>0</v>
      </c>
      <c r="AZ16" s="115">
        <f t="shared" si="13"/>
        <v>728.82517202716019</v>
      </c>
      <c r="BA16" s="115">
        <f t="shared" si="13"/>
        <v>0</v>
      </c>
      <c r="BB16" s="115">
        <f t="shared" si="13"/>
        <v>0</v>
      </c>
      <c r="BC16" s="115">
        <f t="shared" si="13"/>
        <v>728.82517202716019</v>
      </c>
      <c r="BD16" s="115">
        <f t="shared" si="13"/>
        <v>0</v>
      </c>
      <c r="BE16" s="115">
        <f t="shared" ref="BE16:BI16" si="18">SUM(BE17:BE18)</f>
        <v>1071.2209391949875</v>
      </c>
      <c r="BF16" s="115">
        <f t="shared" si="18"/>
        <v>0</v>
      </c>
      <c r="BG16" s="115">
        <f t="shared" si="18"/>
        <v>0</v>
      </c>
      <c r="BH16" s="115">
        <f t="shared" si="18"/>
        <v>1071.2209391949875</v>
      </c>
      <c r="BI16" s="115">
        <f t="shared" si="18"/>
        <v>0</v>
      </c>
      <c r="BK16" s="170"/>
    </row>
    <row r="17" spans="1:65" s="91" customFormat="1" ht="31.5" x14ac:dyDescent="0.25">
      <c r="A17" s="117" t="s">
        <v>200</v>
      </c>
      <c r="B17" s="118" t="s">
        <v>248</v>
      </c>
      <c r="C17" s="173" t="s">
        <v>284</v>
      </c>
      <c r="D17" s="152">
        <v>2024</v>
      </c>
      <c r="E17" s="152">
        <v>2026</v>
      </c>
      <c r="F17" s="204">
        <v>2027</v>
      </c>
      <c r="G17" s="113">
        <v>666.71068498015825</v>
      </c>
      <c r="H17" s="113">
        <f>AZ17</f>
        <v>728.82517202716019</v>
      </c>
      <c r="I17" s="132">
        <v>45017</v>
      </c>
      <c r="J17" s="113">
        <v>1002.9788664303751</v>
      </c>
      <c r="K17" s="113">
        <f>BE17</f>
        <v>1071.2209391949875</v>
      </c>
      <c r="L17" s="132">
        <v>45383</v>
      </c>
      <c r="M17" s="113">
        <f>AZ17</f>
        <v>728.82517202716019</v>
      </c>
      <c r="N17" s="113">
        <f>BE17</f>
        <v>1071.2209391949875</v>
      </c>
      <c r="O17" s="113">
        <f>M17</f>
        <v>728.82517202716019</v>
      </c>
      <c r="P17" s="113">
        <f>N17</f>
        <v>1071.2209391949875</v>
      </c>
      <c r="Q17" s="113">
        <f t="shared" ref="Q17" si="19">R17+S17+T17+U17</f>
        <v>221.58837933600003</v>
      </c>
      <c r="R17" s="113"/>
      <c r="S17" s="113"/>
      <c r="T17" s="163">
        <v>221.58837933600003</v>
      </c>
      <c r="U17" s="113"/>
      <c r="V17" s="113">
        <f t="shared" ref="V17" si="20">W17+X17+Y17+Z17</f>
        <v>217.29830916867382</v>
      </c>
      <c r="W17" s="113"/>
      <c r="X17" s="113"/>
      <c r="Y17" s="203">
        <v>217.29830916867382</v>
      </c>
      <c r="Z17" s="113"/>
      <c r="AA17" s="113">
        <f t="shared" ref="AA17" si="21">AB17+AC17+AD17+AE17</f>
        <v>242.07290053571359</v>
      </c>
      <c r="AB17" s="113"/>
      <c r="AC17" s="113"/>
      <c r="AD17" s="163">
        <v>242.07290053571359</v>
      </c>
      <c r="AE17" s="113"/>
      <c r="AF17" s="113">
        <f t="shared" ref="AF17" si="22">AG17+AH17+AI17+AJ17</f>
        <v>248.01016941253008</v>
      </c>
      <c r="AG17" s="113"/>
      <c r="AH17" s="113"/>
      <c r="AI17" s="203">
        <v>248.01016941253008</v>
      </c>
      <c r="AJ17" s="113"/>
      <c r="AK17" s="113">
        <f t="shared" ref="AK17" si="23">AL17+AM17+AN17+AO17</f>
        <v>265.16389215544655</v>
      </c>
      <c r="AL17" s="113"/>
      <c r="AM17" s="113"/>
      <c r="AN17" s="163">
        <v>265.16389215544655</v>
      </c>
      <c r="AO17" s="113"/>
      <c r="AP17" s="113">
        <f t="shared" ref="AP17" si="24">AQ17+AR17+AS17+AT17</f>
        <v>283.07746736796651</v>
      </c>
      <c r="AQ17" s="113"/>
      <c r="AR17" s="113"/>
      <c r="AS17" s="203">
        <v>283.07746736796651</v>
      </c>
      <c r="AT17" s="113"/>
      <c r="AU17" s="113">
        <f t="shared" ref="AU17" si="25">AV17+AW17+AX17+AY17</f>
        <v>322.83499324581715</v>
      </c>
      <c r="AV17" s="113"/>
      <c r="AW17" s="113"/>
      <c r="AX17" s="203">
        <v>322.83499324581715</v>
      </c>
      <c r="AY17" s="113"/>
      <c r="AZ17" s="113">
        <f t="shared" ref="AZ17" si="26">BA17+BB17+BC17+BD17</f>
        <v>728.82517202716019</v>
      </c>
      <c r="BA17" s="113"/>
      <c r="BB17" s="113"/>
      <c r="BC17" s="113">
        <f>T17+AD17+AN17</f>
        <v>728.82517202716019</v>
      </c>
      <c r="BD17" s="113"/>
      <c r="BE17" s="113">
        <f t="shared" ref="BE17" si="27">BF17+BG17+BH17+BI17</f>
        <v>1071.2209391949875</v>
      </c>
      <c r="BF17" s="113"/>
      <c r="BG17" s="113"/>
      <c r="BH17" s="113">
        <f>AX17+AS17+AI17+Y17</f>
        <v>1071.2209391949875</v>
      </c>
      <c r="BI17" s="113"/>
      <c r="BK17" s="209">
        <v>3</v>
      </c>
      <c r="BL17" s="209">
        <f>2+6+8+7+6</f>
        <v>29</v>
      </c>
    </row>
    <row r="18" spans="1:65" s="91" customFormat="1" ht="8.25" customHeight="1" x14ac:dyDescent="0.25">
      <c r="A18" s="117"/>
      <c r="B18" s="118"/>
      <c r="C18" s="160"/>
      <c r="D18" s="152"/>
      <c r="E18" s="152"/>
      <c r="F18" s="204"/>
      <c r="G18" s="113"/>
      <c r="H18" s="113"/>
      <c r="I18" s="132"/>
      <c r="J18" s="113"/>
      <c r="K18" s="113"/>
      <c r="L18" s="132"/>
      <c r="M18" s="113"/>
      <c r="N18" s="113"/>
      <c r="O18" s="113"/>
      <c r="P18" s="113"/>
      <c r="Q18" s="113"/>
      <c r="R18" s="113"/>
      <c r="S18" s="113"/>
      <c r="T18" s="163"/>
      <c r="U18" s="113"/>
      <c r="V18" s="113"/>
      <c r="W18" s="113"/>
      <c r="X18" s="113"/>
      <c r="Y18" s="203"/>
      <c r="Z18" s="113"/>
      <c r="AA18" s="113"/>
      <c r="AB18" s="113"/>
      <c r="AC18" s="113"/>
      <c r="AD18" s="163"/>
      <c r="AE18" s="113"/>
      <c r="AF18" s="113"/>
      <c r="AG18" s="113"/>
      <c r="AH18" s="113"/>
      <c r="AI18" s="203"/>
      <c r="AJ18" s="113"/>
      <c r="AK18" s="113"/>
      <c r="AL18" s="113"/>
      <c r="AM18" s="113"/>
      <c r="AN18" s="163"/>
      <c r="AO18" s="113"/>
      <c r="AP18" s="113"/>
      <c r="AQ18" s="113"/>
      <c r="AR18" s="113"/>
      <c r="AS18" s="203"/>
      <c r="AT18" s="113"/>
      <c r="AU18" s="113"/>
      <c r="AV18" s="113"/>
      <c r="AW18" s="113"/>
      <c r="AX18" s="20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</row>
    <row r="19" spans="1:65" s="91" customFormat="1" ht="19.5" customHeight="1" outlineLevel="1" x14ac:dyDescent="0.25">
      <c r="A19" s="116">
        <v>3</v>
      </c>
      <c r="B19" s="120" t="s">
        <v>256</v>
      </c>
      <c r="C19" s="95"/>
      <c r="D19" s="95"/>
      <c r="E19" s="95"/>
      <c r="F19" s="204"/>
      <c r="G19" s="115">
        <f>SUM(G20:G20)</f>
        <v>0</v>
      </c>
      <c r="H19" s="115">
        <f>SUM(H20:H20)</f>
        <v>0</v>
      </c>
      <c r="I19" s="188"/>
      <c r="J19" s="115">
        <f>SUM(J20:J20)</f>
        <v>0</v>
      </c>
      <c r="K19" s="115">
        <f>SUM(K20:K20)</f>
        <v>0</v>
      </c>
      <c r="L19" s="95"/>
      <c r="M19" s="115">
        <f t="shared" ref="M19:BI19" si="28">SUM(M20:M20)</f>
        <v>0</v>
      </c>
      <c r="N19" s="115">
        <f t="shared" si="28"/>
        <v>0</v>
      </c>
      <c r="O19" s="115">
        <f t="shared" si="28"/>
        <v>0</v>
      </c>
      <c r="P19" s="115">
        <f t="shared" si="28"/>
        <v>0</v>
      </c>
      <c r="Q19" s="115">
        <f t="shared" si="28"/>
        <v>0</v>
      </c>
      <c r="R19" s="115">
        <f t="shared" si="28"/>
        <v>0</v>
      </c>
      <c r="S19" s="115">
        <f t="shared" si="28"/>
        <v>0</v>
      </c>
      <c r="T19" s="115">
        <f t="shared" si="28"/>
        <v>0</v>
      </c>
      <c r="U19" s="115">
        <f t="shared" si="28"/>
        <v>0</v>
      </c>
      <c r="V19" s="115">
        <f t="shared" si="28"/>
        <v>0</v>
      </c>
      <c r="W19" s="115">
        <f t="shared" si="28"/>
        <v>0</v>
      </c>
      <c r="X19" s="115">
        <f t="shared" si="28"/>
        <v>0</v>
      </c>
      <c r="Y19" s="115">
        <f t="shared" si="28"/>
        <v>0</v>
      </c>
      <c r="Z19" s="115">
        <f t="shared" si="28"/>
        <v>0</v>
      </c>
      <c r="AA19" s="115">
        <f t="shared" si="28"/>
        <v>0</v>
      </c>
      <c r="AB19" s="115">
        <f t="shared" si="28"/>
        <v>0</v>
      </c>
      <c r="AC19" s="115">
        <f t="shared" si="28"/>
        <v>0</v>
      </c>
      <c r="AD19" s="115">
        <f t="shared" si="28"/>
        <v>0</v>
      </c>
      <c r="AE19" s="115">
        <f t="shared" si="28"/>
        <v>0</v>
      </c>
      <c r="AF19" s="115">
        <f t="shared" si="28"/>
        <v>0</v>
      </c>
      <c r="AG19" s="115">
        <f t="shared" si="28"/>
        <v>0</v>
      </c>
      <c r="AH19" s="115">
        <f t="shared" si="28"/>
        <v>0</v>
      </c>
      <c r="AI19" s="115">
        <f t="shared" si="28"/>
        <v>0</v>
      </c>
      <c r="AJ19" s="115">
        <f t="shared" si="28"/>
        <v>0</v>
      </c>
      <c r="AK19" s="115">
        <f t="shared" si="28"/>
        <v>0</v>
      </c>
      <c r="AL19" s="115">
        <f t="shared" si="28"/>
        <v>0</v>
      </c>
      <c r="AM19" s="115">
        <f t="shared" si="28"/>
        <v>0</v>
      </c>
      <c r="AN19" s="115">
        <f t="shared" si="28"/>
        <v>0</v>
      </c>
      <c r="AO19" s="115">
        <f t="shared" si="28"/>
        <v>0</v>
      </c>
      <c r="AP19" s="115">
        <f t="shared" si="28"/>
        <v>0</v>
      </c>
      <c r="AQ19" s="115">
        <f t="shared" si="28"/>
        <v>0</v>
      </c>
      <c r="AR19" s="115">
        <f t="shared" si="28"/>
        <v>0</v>
      </c>
      <c r="AS19" s="115">
        <f t="shared" si="28"/>
        <v>0</v>
      </c>
      <c r="AT19" s="115">
        <f t="shared" si="28"/>
        <v>0</v>
      </c>
      <c r="AU19" s="115">
        <f t="shared" si="28"/>
        <v>0</v>
      </c>
      <c r="AV19" s="115">
        <f t="shared" si="28"/>
        <v>0</v>
      </c>
      <c r="AW19" s="115">
        <f t="shared" si="28"/>
        <v>0</v>
      </c>
      <c r="AX19" s="115">
        <f t="shared" si="28"/>
        <v>0</v>
      </c>
      <c r="AY19" s="115">
        <f t="shared" si="28"/>
        <v>0</v>
      </c>
      <c r="AZ19" s="115">
        <f t="shared" si="28"/>
        <v>0</v>
      </c>
      <c r="BA19" s="115">
        <f t="shared" si="28"/>
        <v>0</v>
      </c>
      <c r="BB19" s="115">
        <f t="shared" si="28"/>
        <v>0</v>
      </c>
      <c r="BC19" s="115">
        <f t="shared" si="28"/>
        <v>0</v>
      </c>
      <c r="BD19" s="115">
        <f t="shared" si="28"/>
        <v>0</v>
      </c>
      <c r="BE19" s="115">
        <f t="shared" si="28"/>
        <v>0</v>
      </c>
      <c r="BF19" s="115">
        <f t="shared" si="28"/>
        <v>0</v>
      </c>
      <c r="BG19" s="115">
        <f t="shared" si="28"/>
        <v>0</v>
      </c>
      <c r="BH19" s="115">
        <f t="shared" si="28"/>
        <v>0</v>
      </c>
      <c r="BI19" s="115">
        <f t="shared" si="28"/>
        <v>0</v>
      </c>
    </row>
    <row r="20" spans="1:65" s="193" customFormat="1" ht="17.25" hidden="1" customHeight="1" outlineLevel="1" x14ac:dyDescent="0.25">
      <c r="A20" s="183"/>
      <c r="B20" s="184"/>
      <c r="C20" s="188"/>
      <c r="D20" s="188"/>
      <c r="E20" s="188"/>
      <c r="F20" s="204"/>
      <c r="G20" s="113"/>
      <c r="H20" s="113"/>
      <c r="I20" s="132"/>
      <c r="J20" s="113">
        <f>K20</f>
        <v>0</v>
      </c>
      <c r="K20" s="113">
        <f>BE20</f>
        <v>0</v>
      </c>
      <c r="L20" s="132"/>
      <c r="M20" s="113"/>
      <c r="N20" s="113">
        <f>BE20</f>
        <v>0</v>
      </c>
      <c r="O20" s="113"/>
      <c r="P20" s="113">
        <f>N20</f>
        <v>0</v>
      </c>
      <c r="Q20" s="113"/>
      <c r="R20" s="113"/>
      <c r="S20" s="113"/>
      <c r="T20" s="163"/>
      <c r="U20" s="113"/>
      <c r="V20" s="113"/>
      <c r="W20" s="113"/>
      <c r="X20" s="113"/>
      <c r="Y20" s="203"/>
      <c r="Z20" s="113"/>
      <c r="AA20" s="113"/>
      <c r="AB20" s="113"/>
      <c r="AC20" s="113"/>
      <c r="AD20" s="163"/>
      <c r="AE20" s="113"/>
      <c r="AF20" s="113">
        <f t="shared" ref="AF20" si="29">AG20+AH20+AI20+AJ20</f>
        <v>0</v>
      </c>
      <c r="AG20" s="113"/>
      <c r="AH20" s="113"/>
      <c r="AI20" s="203"/>
      <c r="AJ20" s="113"/>
      <c r="AK20" s="113"/>
      <c r="AL20" s="113"/>
      <c r="AM20" s="113"/>
      <c r="AN20" s="163"/>
      <c r="AO20" s="113"/>
      <c r="AP20" s="113">
        <f t="shared" ref="AP20" si="30">AQ20+AR20+AS20+AT20</f>
        <v>0</v>
      </c>
      <c r="AQ20" s="113"/>
      <c r="AR20" s="113"/>
      <c r="AS20" s="203"/>
      <c r="AT20" s="113"/>
      <c r="AU20" s="113">
        <f t="shared" ref="AU20" si="31">AV20+AW20+AX20+AY20</f>
        <v>0</v>
      </c>
      <c r="AV20" s="113"/>
      <c r="AW20" s="113"/>
      <c r="AX20" s="203"/>
      <c r="AY20" s="113"/>
      <c r="AZ20" s="113"/>
      <c r="BA20" s="113"/>
      <c r="BB20" s="113"/>
      <c r="BC20" s="113"/>
      <c r="BD20" s="113"/>
      <c r="BE20" s="113">
        <f t="shared" ref="BE20" si="32">BF20+BG20+BH20+BI20</f>
        <v>0</v>
      </c>
      <c r="BF20" s="113"/>
      <c r="BG20" s="113"/>
      <c r="BH20" s="113">
        <f>AX20+AS20+AI20+Y20</f>
        <v>0</v>
      </c>
      <c r="BI20" s="113"/>
      <c r="BK20" s="193">
        <v>3</v>
      </c>
      <c r="BL20" s="193">
        <v>3</v>
      </c>
    </row>
    <row r="21" spans="1:65" s="114" customFormat="1" ht="19.5" customHeight="1" collapsed="1" x14ac:dyDescent="0.3">
      <c r="A21" s="111"/>
      <c r="B21" s="112" t="s">
        <v>199</v>
      </c>
      <c r="C21" s="111"/>
      <c r="D21" s="111"/>
      <c r="E21" s="111"/>
      <c r="F21" s="111"/>
      <c r="G21" s="121">
        <f>G19+G16+G14</f>
        <v>666.71068498015825</v>
      </c>
      <c r="H21" s="121">
        <f>H19+H16+H14</f>
        <v>728.82517202716019</v>
      </c>
      <c r="I21" s="111"/>
      <c r="J21" s="121">
        <f>J19+J16+J14</f>
        <v>1002.9788664303751</v>
      </c>
      <c r="K21" s="121">
        <f>K19+K16+K14</f>
        <v>1071.2209391949875</v>
      </c>
      <c r="L21" s="111"/>
      <c r="M21" s="121">
        <f t="shared" ref="M21:BI21" si="33">M19+M16+M14</f>
        <v>728.82517202716019</v>
      </c>
      <c r="N21" s="121">
        <f t="shared" si="33"/>
        <v>1071.2209391949875</v>
      </c>
      <c r="O21" s="121">
        <f t="shared" si="33"/>
        <v>728.82517202716019</v>
      </c>
      <c r="P21" s="121">
        <f t="shared" si="33"/>
        <v>1071.2209391949875</v>
      </c>
      <c r="Q21" s="121">
        <f t="shared" si="33"/>
        <v>221.58837933600003</v>
      </c>
      <c r="R21" s="121">
        <f t="shared" si="33"/>
        <v>0</v>
      </c>
      <c r="S21" s="121">
        <f t="shared" si="33"/>
        <v>0</v>
      </c>
      <c r="T21" s="121">
        <f t="shared" si="33"/>
        <v>221.58837933600003</v>
      </c>
      <c r="U21" s="121">
        <f t="shared" si="33"/>
        <v>0</v>
      </c>
      <c r="V21" s="121">
        <f t="shared" ref="V21:Z21" si="34">V19+V16+V14</f>
        <v>217.29830916867382</v>
      </c>
      <c r="W21" s="121">
        <f t="shared" si="34"/>
        <v>0</v>
      </c>
      <c r="X21" s="121">
        <f t="shared" si="34"/>
        <v>0</v>
      </c>
      <c r="Y21" s="121">
        <f t="shared" si="34"/>
        <v>217.29830916867382</v>
      </c>
      <c r="Z21" s="121">
        <f t="shared" si="34"/>
        <v>0</v>
      </c>
      <c r="AA21" s="121">
        <f t="shared" si="33"/>
        <v>242.07290053571359</v>
      </c>
      <c r="AB21" s="121">
        <f t="shared" si="33"/>
        <v>0</v>
      </c>
      <c r="AC21" s="121">
        <f t="shared" si="33"/>
        <v>0</v>
      </c>
      <c r="AD21" s="121">
        <f t="shared" si="33"/>
        <v>242.07290053571359</v>
      </c>
      <c r="AE21" s="121">
        <f t="shared" si="33"/>
        <v>0</v>
      </c>
      <c r="AF21" s="121">
        <f t="shared" si="33"/>
        <v>248.01016941253008</v>
      </c>
      <c r="AG21" s="121">
        <f t="shared" si="33"/>
        <v>0</v>
      </c>
      <c r="AH21" s="121">
        <f t="shared" si="33"/>
        <v>0</v>
      </c>
      <c r="AI21" s="121">
        <f t="shared" si="33"/>
        <v>248.01016941253008</v>
      </c>
      <c r="AJ21" s="121">
        <f t="shared" si="33"/>
        <v>0</v>
      </c>
      <c r="AK21" s="121">
        <f t="shared" si="33"/>
        <v>265.16389215544655</v>
      </c>
      <c r="AL21" s="121">
        <f t="shared" si="33"/>
        <v>0</v>
      </c>
      <c r="AM21" s="121">
        <f t="shared" si="33"/>
        <v>0</v>
      </c>
      <c r="AN21" s="121">
        <f t="shared" si="33"/>
        <v>265.16389215544655</v>
      </c>
      <c r="AO21" s="121">
        <f t="shared" si="33"/>
        <v>0</v>
      </c>
      <c r="AP21" s="121">
        <f t="shared" si="33"/>
        <v>283.07746736796651</v>
      </c>
      <c r="AQ21" s="121">
        <f t="shared" si="33"/>
        <v>0</v>
      </c>
      <c r="AR21" s="121">
        <f t="shared" si="33"/>
        <v>0</v>
      </c>
      <c r="AS21" s="121">
        <f t="shared" si="33"/>
        <v>283.07746736796651</v>
      </c>
      <c r="AT21" s="121">
        <f t="shared" si="33"/>
        <v>0</v>
      </c>
      <c r="AU21" s="121">
        <f t="shared" ref="AU21:AY21" si="35">AU19+AU16+AU14</f>
        <v>322.83499324581715</v>
      </c>
      <c r="AV21" s="121">
        <f t="shared" si="35"/>
        <v>0</v>
      </c>
      <c r="AW21" s="121">
        <f t="shared" si="35"/>
        <v>0</v>
      </c>
      <c r="AX21" s="121">
        <f t="shared" si="35"/>
        <v>322.83499324581715</v>
      </c>
      <c r="AY21" s="121">
        <f t="shared" si="35"/>
        <v>0</v>
      </c>
      <c r="AZ21" s="121">
        <f t="shared" si="33"/>
        <v>728.82517202716019</v>
      </c>
      <c r="BA21" s="121">
        <f t="shared" si="33"/>
        <v>0</v>
      </c>
      <c r="BB21" s="121">
        <f t="shared" si="33"/>
        <v>0</v>
      </c>
      <c r="BC21" s="121">
        <f t="shared" si="33"/>
        <v>728.82517202716019</v>
      </c>
      <c r="BD21" s="121">
        <f t="shared" si="33"/>
        <v>0</v>
      </c>
      <c r="BE21" s="121">
        <f t="shared" si="33"/>
        <v>1071.2209391949875</v>
      </c>
      <c r="BF21" s="121">
        <f t="shared" si="33"/>
        <v>0</v>
      </c>
      <c r="BG21" s="121">
        <f t="shared" si="33"/>
        <v>0</v>
      </c>
      <c r="BH21" s="121">
        <f t="shared" si="33"/>
        <v>1071.2209391949875</v>
      </c>
      <c r="BI21" s="121">
        <f t="shared" si="33"/>
        <v>0</v>
      </c>
      <c r="BK21" s="172"/>
      <c r="BL21" s="172">
        <f>SUM(BK15:BL20)</f>
        <v>38</v>
      </c>
    </row>
    <row r="23" spans="1:65" s="35" customFormat="1" ht="39.75" hidden="1" customHeight="1" outlineLevel="1" x14ac:dyDescent="0.25">
      <c r="A23" s="250" t="s">
        <v>157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77"/>
      <c r="R23" s="77"/>
      <c r="S23" s="77"/>
      <c r="T23" s="77"/>
      <c r="U23" s="77"/>
      <c r="V23" s="209"/>
      <c r="W23" s="209"/>
      <c r="X23" s="209"/>
      <c r="Y23" s="209"/>
      <c r="Z23" s="209"/>
      <c r="AA23" s="77"/>
      <c r="AB23" s="77"/>
      <c r="AC23" s="77"/>
      <c r="AD23" s="77"/>
      <c r="AE23" s="77"/>
      <c r="AF23" s="193"/>
      <c r="AG23" s="193"/>
      <c r="AH23" s="193"/>
      <c r="AI23" s="193"/>
      <c r="AJ23" s="193"/>
      <c r="AK23" s="91"/>
      <c r="AL23" s="91"/>
      <c r="AM23" s="91"/>
      <c r="AN23" s="91"/>
      <c r="AO23" s="91"/>
      <c r="AP23" s="193"/>
      <c r="AQ23" s="193"/>
      <c r="AR23" s="193"/>
      <c r="AS23" s="193"/>
      <c r="AT23" s="193"/>
      <c r="AU23" s="209"/>
      <c r="AV23" s="209"/>
      <c r="AW23" s="209"/>
      <c r="AX23" s="209"/>
      <c r="AY23" s="209"/>
      <c r="AZ23" s="77"/>
      <c r="BA23" s="77"/>
      <c r="BB23" s="77"/>
      <c r="BC23" s="77"/>
      <c r="BD23" s="77"/>
      <c r="BE23" s="193"/>
      <c r="BF23" s="193"/>
      <c r="BG23" s="193"/>
      <c r="BH23" s="193"/>
      <c r="BI23" s="193"/>
    </row>
    <row r="24" spans="1:65" s="35" customFormat="1" ht="39" hidden="1" customHeight="1" outlineLevel="1" x14ac:dyDescent="0.25">
      <c r="A24" s="249" t="s">
        <v>155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77"/>
      <c r="R24" s="77"/>
      <c r="S24" s="77"/>
      <c r="T24" s="77"/>
      <c r="U24" s="77"/>
      <c r="V24" s="209"/>
      <c r="W24" s="209"/>
      <c r="X24" s="209"/>
      <c r="Y24" s="209"/>
      <c r="Z24" s="209"/>
      <c r="AA24" s="77"/>
      <c r="AB24" s="77"/>
      <c r="AC24" s="77"/>
      <c r="AD24" s="77"/>
      <c r="AE24" s="77"/>
      <c r="AF24" s="193"/>
      <c r="AG24" s="193"/>
      <c r="AH24" s="193"/>
      <c r="AI24" s="193"/>
      <c r="AJ24" s="193"/>
      <c r="AK24" s="91"/>
      <c r="AL24" s="91"/>
      <c r="AM24" s="91"/>
      <c r="AN24" s="91"/>
      <c r="AO24" s="91"/>
      <c r="AP24" s="193"/>
      <c r="AQ24" s="193"/>
      <c r="AR24" s="193"/>
      <c r="AS24" s="193"/>
      <c r="AT24" s="193"/>
      <c r="AU24" s="209"/>
      <c r="AV24" s="209"/>
      <c r="AW24" s="209"/>
      <c r="AX24" s="209"/>
      <c r="AY24" s="209"/>
      <c r="AZ24" s="77"/>
      <c r="BA24" s="77"/>
      <c r="BB24" s="77"/>
      <c r="BC24" s="77"/>
      <c r="BD24" s="77"/>
      <c r="BE24" s="193"/>
      <c r="BF24" s="193"/>
      <c r="BG24" s="193"/>
      <c r="BH24" s="193"/>
      <c r="BI24" s="193"/>
    </row>
    <row r="25" spans="1:65" ht="147" hidden="1" customHeight="1" outlineLevel="1" x14ac:dyDescent="0.25">
      <c r="A25" s="248" t="s">
        <v>185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68"/>
      <c r="R25" s="68"/>
      <c r="S25" s="68"/>
      <c r="T25" s="68"/>
      <c r="U25" s="68"/>
      <c r="AA25" s="68"/>
      <c r="AB25" s="68"/>
      <c r="AC25" s="68"/>
      <c r="AD25" s="68"/>
      <c r="AE25" s="68"/>
      <c r="AZ25" s="68"/>
      <c r="BA25" s="68"/>
      <c r="BB25" s="68"/>
      <c r="BC25" s="68"/>
      <c r="BD25" s="68"/>
    </row>
    <row r="26" spans="1:65" s="35" customFormat="1" ht="15" customHeight="1" collapsed="1" x14ac:dyDescent="0.25">
      <c r="A26" s="157"/>
      <c r="B26" s="157"/>
      <c r="C26" s="157"/>
      <c r="D26" s="157"/>
      <c r="E26" s="157"/>
      <c r="F26" s="185"/>
      <c r="G26" s="185"/>
      <c r="H26" s="185"/>
      <c r="I26" s="185"/>
      <c r="J26" s="157"/>
      <c r="K26" s="157"/>
      <c r="L26" s="157"/>
      <c r="M26" s="185"/>
      <c r="N26" s="157"/>
      <c r="O26" s="185"/>
      <c r="P26" s="157"/>
      <c r="Q26" s="158"/>
      <c r="R26" s="158"/>
      <c r="S26" s="158"/>
      <c r="T26" s="158"/>
      <c r="U26" s="158"/>
      <c r="V26" s="209"/>
      <c r="W26" s="209"/>
      <c r="X26" s="209"/>
      <c r="Y26" s="209"/>
      <c r="Z26" s="209"/>
      <c r="AA26" s="158"/>
      <c r="AB26" s="158"/>
      <c r="AC26" s="158"/>
      <c r="AD26" s="158"/>
      <c r="AE26" s="158"/>
      <c r="AF26" s="193"/>
      <c r="AG26" s="193"/>
      <c r="AH26" s="193"/>
      <c r="AI26" s="193"/>
      <c r="AJ26" s="193"/>
      <c r="AK26" s="158"/>
      <c r="AL26" s="158"/>
      <c r="AM26" s="158"/>
      <c r="AN26" s="158"/>
      <c r="AO26" s="158"/>
      <c r="AP26" s="193"/>
      <c r="AQ26" s="193"/>
      <c r="AR26" s="193"/>
      <c r="AS26" s="193"/>
      <c r="AT26" s="193"/>
      <c r="AU26" s="209"/>
      <c r="AV26" s="209"/>
      <c r="AW26" s="209"/>
      <c r="AX26" s="209"/>
      <c r="AY26" s="209"/>
      <c r="AZ26" s="158"/>
      <c r="BA26" s="158"/>
      <c r="BB26" s="158"/>
      <c r="BC26" s="158"/>
      <c r="BD26" s="158"/>
      <c r="BE26" s="193"/>
      <c r="BF26" s="193"/>
      <c r="BG26" s="193"/>
      <c r="BH26" s="193"/>
      <c r="BI26" s="193"/>
      <c r="BL26" s="35">
        <v>11</v>
      </c>
      <c r="BM26" s="35" t="s">
        <v>280</v>
      </c>
    </row>
    <row r="27" spans="1:65" ht="17.25" customHeight="1" x14ac:dyDescent="0.25">
      <c r="A27" s="248"/>
      <c r="B27" s="248"/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185"/>
      <c r="N27" s="40"/>
      <c r="O27" s="185"/>
      <c r="Q27" s="151"/>
      <c r="R27" s="151"/>
      <c r="S27" s="151"/>
      <c r="T27" s="161"/>
      <c r="U27" s="151"/>
      <c r="V27" s="151"/>
      <c r="W27" s="151"/>
      <c r="X27" s="151"/>
      <c r="Y27" s="151"/>
      <c r="Z27" s="151"/>
      <c r="BL27" s="35">
        <v>6</v>
      </c>
      <c r="BM27" s="35" t="s">
        <v>281</v>
      </c>
    </row>
    <row r="28" spans="1:65" s="35" customFormat="1" ht="18" customHeight="1" outlineLevel="1" x14ac:dyDescent="0.25">
      <c r="A28" s="157"/>
      <c r="B28" s="157" t="s">
        <v>238</v>
      </c>
      <c r="C28" s="157"/>
      <c r="D28" s="157"/>
      <c r="E28" s="157"/>
      <c r="F28" s="185"/>
      <c r="G28" s="185"/>
      <c r="H28" s="185"/>
      <c r="I28" s="185"/>
      <c r="J28" s="157"/>
      <c r="K28" s="157"/>
      <c r="L28" s="157"/>
      <c r="M28" s="185"/>
      <c r="N28" s="157"/>
      <c r="O28" s="185"/>
      <c r="P28" s="158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8"/>
      <c r="AB28" s="158"/>
      <c r="AC28" s="158"/>
      <c r="AD28" s="158"/>
      <c r="AE28" s="158"/>
      <c r="AF28" s="193"/>
      <c r="AG28" s="193"/>
      <c r="AH28" s="193"/>
      <c r="AI28" s="193"/>
      <c r="AJ28" s="193"/>
      <c r="AK28" s="158"/>
      <c r="AL28" s="158"/>
      <c r="AM28" s="158"/>
      <c r="AN28" s="158"/>
      <c r="AO28" s="158"/>
      <c r="AP28" s="193"/>
      <c r="AQ28" s="193"/>
      <c r="AR28" s="193"/>
      <c r="AS28" s="193"/>
      <c r="AT28" s="193"/>
      <c r="AU28" s="209"/>
      <c r="AV28" s="209"/>
      <c r="AW28" s="209"/>
      <c r="AX28" s="209"/>
      <c r="AY28" s="209"/>
      <c r="AZ28" s="158"/>
      <c r="BA28" s="158"/>
      <c r="BB28" s="193" t="s">
        <v>240</v>
      </c>
      <c r="BC28" s="158"/>
      <c r="BD28" s="158"/>
      <c r="BE28" s="193"/>
      <c r="BF28" s="193"/>
      <c r="BH28" s="193"/>
      <c r="BI28" s="193"/>
      <c r="BL28" s="35">
        <v>12</v>
      </c>
      <c r="BM28" s="35" t="s">
        <v>282</v>
      </c>
    </row>
    <row r="29" spans="1:65" s="35" customFormat="1" outlineLevel="1" x14ac:dyDescent="0.25">
      <c r="A29" s="158"/>
      <c r="B29" s="158" t="s">
        <v>239</v>
      </c>
      <c r="C29" s="158"/>
      <c r="D29" s="158"/>
      <c r="E29" s="158"/>
      <c r="F29" s="193"/>
      <c r="G29" s="193"/>
      <c r="H29" s="193"/>
      <c r="I29" s="193"/>
      <c r="J29" s="158"/>
      <c r="K29" s="158"/>
      <c r="L29" s="158"/>
      <c r="M29" s="193"/>
      <c r="N29" s="158"/>
      <c r="O29" s="193"/>
      <c r="P29" s="158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8"/>
      <c r="AB29" s="158"/>
      <c r="AC29" s="158"/>
      <c r="AD29" s="158"/>
      <c r="AE29" s="158"/>
      <c r="AF29" s="193"/>
      <c r="AG29" s="193"/>
      <c r="AH29" s="193"/>
      <c r="AI29" s="193"/>
      <c r="AJ29" s="193"/>
      <c r="AK29" s="158"/>
      <c r="AL29" s="158"/>
      <c r="AM29" s="158"/>
      <c r="AN29" s="158"/>
      <c r="AO29" s="158"/>
      <c r="AP29" s="193"/>
      <c r="AQ29" s="193"/>
      <c r="AR29" s="193"/>
      <c r="AS29" s="193"/>
      <c r="AT29" s="193"/>
      <c r="AU29" s="209"/>
      <c r="AV29" s="209"/>
      <c r="AW29" s="209"/>
      <c r="AX29" s="209"/>
      <c r="AY29" s="209"/>
      <c r="AZ29" s="158"/>
      <c r="BA29" s="158"/>
      <c r="BB29" s="158"/>
      <c r="BC29" s="158"/>
      <c r="BD29" s="158"/>
      <c r="BE29" s="193"/>
      <c r="BF29" s="193"/>
      <c r="BG29" s="193"/>
      <c r="BH29" s="193"/>
      <c r="BI29" s="193"/>
      <c r="BL29" s="35">
        <v>3</v>
      </c>
      <c r="BM29" s="35" t="s">
        <v>283</v>
      </c>
    </row>
    <row r="30" spans="1:65" s="35" customFormat="1" outlineLevel="1" x14ac:dyDescent="0.25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L30" s="35">
        <f>2+5</f>
        <v>7</v>
      </c>
      <c r="BM30" s="35" t="s">
        <v>289</v>
      </c>
    </row>
    <row r="31" spans="1:65" s="35" customFormat="1" x14ac:dyDescent="0.25">
      <c r="A31" s="158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8"/>
      <c r="Q31" s="158"/>
      <c r="R31" s="158"/>
      <c r="S31" s="158"/>
      <c r="T31" s="158"/>
      <c r="U31" s="158"/>
      <c r="V31" s="209"/>
      <c r="W31" s="209"/>
      <c r="X31" s="209"/>
      <c r="Y31" s="209"/>
      <c r="Z31" s="209"/>
      <c r="AA31" s="158"/>
      <c r="AB31" s="158"/>
      <c r="AC31" s="158"/>
      <c r="AD31" s="158"/>
      <c r="AE31" s="158"/>
      <c r="AF31" s="193"/>
      <c r="AG31" s="193"/>
      <c r="AH31" s="193"/>
      <c r="AI31" s="193"/>
      <c r="AJ31" s="193"/>
      <c r="AK31" s="158"/>
      <c r="AL31" s="158"/>
      <c r="AM31" s="158"/>
      <c r="AN31" s="158"/>
      <c r="AO31" s="158"/>
      <c r="AP31" s="193"/>
      <c r="AQ31" s="193"/>
      <c r="AR31" s="193"/>
      <c r="AS31" s="193"/>
      <c r="AT31" s="193"/>
      <c r="AU31" s="209"/>
      <c r="AV31" s="209"/>
      <c r="AW31" s="209"/>
      <c r="AX31" s="209"/>
      <c r="AY31" s="209"/>
      <c r="AZ31" s="158"/>
      <c r="BA31" s="158"/>
      <c r="BB31" s="158"/>
      <c r="BC31" s="158"/>
      <c r="BD31" s="158"/>
      <c r="BE31" s="193"/>
      <c r="BF31" s="193"/>
      <c r="BG31" s="193"/>
      <c r="BH31" s="193"/>
      <c r="BI31" s="193"/>
      <c r="BL31" s="35">
        <v>3</v>
      </c>
      <c r="BM31" s="35" t="s">
        <v>290</v>
      </c>
    </row>
    <row r="32" spans="1:65" x14ac:dyDescent="0.25">
      <c r="J32" s="209"/>
      <c r="Q32" s="175"/>
      <c r="AA32" s="175"/>
      <c r="AK32" s="175"/>
      <c r="AZ32" s="175"/>
      <c r="BL32" s="35"/>
      <c r="BM32" s="35"/>
    </row>
    <row r="33" spans="12:64" x14ac:dyDescent="0.25">
      <c r="L33" s="162"/>
      <c r="BL33" s="137">
        <f>SUM(BL21:BL31)</f>
        <v>80</v>
      </c>
    </row>
  </sheetData>
  <mergeCells count="28">
    <mergeCell ref="AP11:AT11"/>
    <mergeCell ref="BE11:BI11"/>
    <mergeCell ref="E10:F11"/>
    <mergeCell ref="G11:I11"/>
    <mergeCell ref="G10:L10"/>
    <mergeCell ref="M10:N11"/>
    <mergeCell ref="O10:P11"/>
    <mergeCell ref="Q10:BI10"/>
    <mergeCell ref="AK11:AO11"/>
    <mergeCell ref="AF11:AJ11"/>
    <mergeCell ref="AZ11:BD11"/>
    <mergeCell ref="V11:Z11"/>
    <mergeCell ref="AU11:AY11"/>
    <mergeCell ref="A27:L27"/>
    <mergeCell ref="A24:P24"/>
    <mergeCell ref="A25:P25"/>
    <mergeCell ref="AA11:AE11"/>
    <mergeCell ref="A23:P23"/>
    <mergeCell ref="A4:AE4"/>
    <mergeCell ref="A7:AE7"/>
    <mergeCell ref="A8:AE8"/>
    <mergeCell ref="A5:AE5"/>
    <mergeCell ref="B10:B12"/>
    <mergeCell ref="C10:C12"/>
    <mergeCell ref="A10:A12"/>
    <mergeCell ref="D10:D12"/>
    <mergeCell ref="J11:L11"/>
    <mergeCell ref="Q11:U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17:B18 B15 B20">
      <formula1>900</formula1>
    </dataValidation>
  </dataValidations>
  <printOptions horizontalCentered="1"/>
  <pageMargins left="0.31496062992125984" right="0.31496062992125984" top="0.43307086614173229" bottom="0.31496062992125984" header="0.15748031496062992" footer="0.19685039370078741"/>
  <pageSetup paperSize="8" scale="65" firstPageNumber="3" fitToWidth="2" orientation="landscape" blackAndWhite="1" useFirstPageNumber="1" r:id="rId1"/>
  <colBreaks count="2" manualBreakCount="2">
    <brk id="26" max="29" man="1"/>
    <brk id="46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5"/>
  <sheetViews>
    <sheetView topLeftCell="A4" zoomScale="80" zoomScaleNormal="80" zoomScaleSheetLayoutView="80" workbookViewId="0">
      <pane xSplit="2" ySplit="9" topLeftCell="Y13" activePane="bottomRight" state="frozen"/>
      <selection activeCell="A4" sqref="A4"/>
      <selection pane="topRight" activeCell="C4" sqref="C4"/>
      <selection pane="bottomLeft" activeCell="A13" sqref="A13"/>
      <selection pane="bottomRight" activeCell="AF17" sqref="AF17"/>
    </sheetView>
  </sheetViews>
  <sheetFormatPr defaultRowHeight="15.75" outlineLevelRow="1" outlineLevelCol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1.5" style="28" customWidth="1"/>
    <col min="6" max="6" width="9.5" style="209" customWidth="1" outlineLevel="1"/>
    <col min="7" max="7" width="12.625" style="28" customWidth="1"/>
    <col min="8" max="8" width="11.875" style="209" customWidth="1" outlineLevel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4" width="8.625" style="209" bestFit="1" customWidth="1" outlineLevel="1"/>
    <col min="15" max="16" width="7.5" style="209" customWidth="1" outlineLevel="1"/>
    <col min="17" max="17" width="8.625" style="209" bestFit="1" customWidth="1" outlineLevel="1"/>
    <col min="18" max="18" width="7.5" style="209" customWidth="1" outlineLevel="1"/>
    <col min="19" max="19" width="9.25" style="28" customWidth="1"/>
    <col min="20" max="20" width="13.25" style="28" customWidth="1"/>
    <col min="21" max="22" width="10.875" style="209" customWidth="1" outlineLevel="1"/>
    <col min="23" max="23" width="13.125" style="28" customWidth="1"/>
    <col min="24" max="24" width="13.125" style="209" customWidth="1"/>
    <col min="25" max="25" width="13.125" style="28" customWidth="1"/>
    <col min="26" max="26" width="13.125" style="209" customWidth="1" outlineLevel="1"/>
    <col min="27" max="27" width="13.125" style="103" customWidth="1"/>
    <col min="28" max="29" width="13.125" style="209" customWidth="1" outlineLevel="1"/>
    <col min="30" max="30" width="13.125" style="28" customWidth="1"/>
    <col min="31" max="31" width="13.125" style="28" customWidth="1" outlineLevel="1"/>
    <col min="32" max="32" width="9.875" style="28" customWidth="1"/>
    <col min="33" max="33" width="7.125" style="28" customWidth="1"/>
    <col min="34" max="34" width="6" style="1" customWidth="1"/>
    <col min="35" max="35" width="8.375" style="1" customWidth="1"/>
    <col min="36" max="36" width="5.625" style="1" customWidth="1"/>
    <col min="37" max="37" width="7.375" style="1" customWidth="1"/>
    <col min="38" max="38" width="10" style="1" customWidth="1"/>
    <col min="39" max="43" width="10" style="35" customWidth="1"/>
    <col min="44" max="44" width="7.875" style="1" customWidth="1"/>
    <col min="45" max="45" width="6.75" style="1" customWidth="1"/>
    <col min="46" max="46" width="9" style="1" customWidth="1"/>
    <col min="47" max="47" width="6.125" style="1" customWidth="1"/>
    <col min="48" max="48" width="6.75" style="1" customWidth="1"/>
    <col min="49" max="49" width="9.375" style="1" customWidth="1"/>
    <col min="50" max="50" width="7.375" style="1" customWidth="1"/>
    <col min="51" max="57" width="7.25" style="1" customWidth="1"/>
    <col min="58" max="58" width="8.625" style="1" customWidth="1"/>
    <col min="59" max="59" width="6.125" style="1" customWidth="1"/>
    <col min="60" max="60" width="6.875" style="1" customWidth="1"/>
    <col min="61" max="61" width="9.625" style="1" customWidth="1"/>
    <col min="62" max="62" width="6.75" style="1" customWidth="1"/>
    <col min="63" max="63" width="7.75" style="1" customWidth="1"/>
    <col min="64" max="16384" width="9" style="1"/>
  </cols>
  <sheetData>
    <row r="1" spans="1:68" ht="22.5" x14ac:dyDescent="0.25">
      <c r="AD1" s="50" t="s">
        <v>154</v>
      </c>
      <c r="AH1" s="2"/>
      <c r="AI1" s="2"/>
      <c r="AJ1" s="2"/>
      <c r="AK1" s="2"/>
      <c r="AL1" s="2"/>
      <c r="AM1" s="91"/>
      <c r="AN1" s="91"/>
      <c r="AO1" s="91"/>
      <c r="AP1" s="91"/>
      <c r="AQ1" s="91"/>
    </row>
    <row r="2" spans="1:68" ht="22.5" x14ac:dyDescent="0.3">
      <c r="AD2" s="51" t="s">
        <v>156</v>
      </c>
      <c r="AH2" s="2"/>
      <c r="AI2" s="2"/>
      <c r="AJ2" s="2"/>
      <c r="AK2" s="2"/>
      <c r="AL2" s="2"/>
      <c r="AM2" s="91"/>
      <c r="AN2" s="91"/>
      <c r="AO2" s="91"/>
      <c r="AP2" s="91"/>
      <c r="AQ2" s="91"/>
    </row>
    <row r="3" spans="1:68" ht="18.75" x14ac:dyDescent="0.3">
      <c r="AD3" s="51"/>
      <c r="AH3" s="2"/>
      <c r="AI3" s="2"/>
      <c r="AJ3" s="2"/>
      <c r="AK3" s="2"/>
      <c r="AL3" s="2"/>
      <c r="AM3" s="91"/>
      <c r="AN3" s="91"/>
      <c r="AO3" s="91"/>
      <c r="AP3" s="91"/>
      <c r="AQ3" s="91"/>
    </row>
    <row r="4" spans="1:68" ht="18.75" x14ac:dyDescent="0.3">
      <c r="A4" s="255" t="s">
        <v>99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H4" s="28"/>
      <c r="AI4" s="28"/>
      <c r="AJ4" s="28"/>
      <c r="AK4" s="28"/>
      <c r="AL4" s="28"/>
      <c r="AM4" s="91"/>
      <c r="AN4" s="91"/>
      <c r="AO4" s="91"/>
      <c r="AP4" s="91"/>
      <c r="AQ4" s="91"/>
    </row>
    <row r="5" spans="1:68" ht="18.75" x14ac:dyDescent="0.3">
      <c r="A5" s="255" t="s">
        <v>101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08"/>
      <c r="AA5" s="104"/>
      <c r="AB5" s="208"/>
      <c r="AC5" s="225"/>
      <c r="AD5" s="42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8" s="33" customFormat="1" ht="18.75" x14ac:dyDescent="0.3">
      <c r="A6" s="42"/>
      <c r="B6" s="42"/>
      <c r="C6" s="42"/>
      <c r="D6" s="42"/>
      <c r="E6" s="42"/>
      <c r="F6" s="208"/>
      <c r="G6" s="42"/>
      <c r="H6" s="208"/>
      <c r="I6" s="42"/>
      <c r="J6" s="42"/>
      <c r="K6" s="42"/>
      <c r="L6" s="42"/>
      <c r="M6" s="42"/>
      <c r="N6" s="208"/>
      <c r="O6" s="208"/>
      <c r="P6" s="208"/>
      <c r="Q6" s="208"/>
      <c r="R6" s="208"/>
      <c r="S6" s="42"/>
      <c r="T6" s="42"/>
      <c r="U6" s="208"/>
      <c r="V6" s="208"/>
      <c r="W6" s="42"/>
      <c r="X6" s="225"/>
      <c r="Y6" s="42"/>
      <c r="Z6" s="208"/>
      <c r="AA6" s="104"/>
      <c r="AB6" s="208"/>
      <c r="AC6" s="225"/>
      <c r="AD6" s="42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8" ht="18.75" x14ac:dyDescent="0.25">
      <c r="A7" s="240" t="s">
        <v>267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52"/>
      <c r="AF7" s="52"/>
      <c r="AG7" s="52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</row>
    <row r="8" spans="1:68" x14ac:dyDescent="0.25">
      <c r="A8" s="241" t="s">
        <v>103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53"/>
      <c r="AF8" s="53"/>
      <c r="AG8" s="53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</row>
    <row r="9" spans="1:68" ht="15.75" customHeight="1" x14ac:dyDescent="0.25">
      <c r="A9" s="256"/>
      <c r="B9" s="256"/>
      <c r="C9" s="256"/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6"/>
      <c r="V9" s="256"/>
      <c r="W9" s="257"/>
      <c r="X9" s="257"/>
      <c r="Y9" s="257"/>
      <c r="Z9" s="257"/>
      <c r="AA9" s="257"/>
      <c r="AB9" s="257"/>
      <c r="AC9" s="257"/>
      <c r="AD9" s="257"/>
      <c r="AH9" s="2"/>
      <c r="AI9" s="2"/>
      <c r="AJ9" s="2"/>
      <c r="AK9" s="2"/>
      <c r="AL9" s="2"/>
      <c r="AM9" s="91"/>
      <c r="AN9" s="91"/>
      <c r="AO9" s="91"/>
      <c r="AP9" s="91"/>
      <c r="AQ9" s="91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8" ht="57.75" customHeight="1" x14ac:dyDescent="0.25">
      <c r="A10" s="243" t="s">
        <v>69</v>
      </c>
      <c r="B10" s="243" t="s">
        <v>18</v>
      </c>
      <c r="C10" s="243" t="s">
        <v>225</v>
      </c>
      <c r="D10" s="244" t="s">
        <v>70</v>
      </c>
      <c r="E10" s="251" t="s">
        <v>71</v>
      </c>
      <c r="F10" s="252"/>
      <c r="G10" s="251" t="s">
        <v>90</v>
      </c>
      <c r="H10" s="252"/>
      <c r="I10" s="243" t="s">
        <v>85</v>
      </c>
      <c r="J10" s="243"/>
      <c r="K10" s="243"/>
      <c r="L10" s="243"/>
      <c r="M10" s="243"/>
      <c r="N10" s="243"/>
      <c r="O10" s="243"/>
      <c r="P10" s="243"/>
      <c r="Q10" s="243"/>
      <c r="R10" s="243"/>
      <c r="S10" s="245" t="s">
        <v>84</v>
      </c>
      <c r="T10" s="246"/>
      <c r="U10" s="246"/>
      <c r="V10" s="247"/>
      <c r="W10" s="243" t="s">
        <v>262</v>
      </c>
      <c r="X10" s="243"/>
      <c r="Y10" s="243"/>
      <c r="Z10" s="243"/>
      <c r="AA10" s="243"/>
      <c r="AB10" s="243"/>
      <c r="AC10" s="243"/>
      <c r="AD10" s="243"/>
      <c r="AE10" s="243"/>
      <c r="AH10" s="2"/>
      <c r="AI10" s="2"/>
      <c r="AJ10" s="2"/>
      <c r="AK10" s="2"/>
      <c r="AL10" s="2"/>
      <c r="AM10" s="91"/>
      <c r="AN10" s="91"/>
      <c r="AO10" s="91"/>
      <c r="AP10" s="91"/>
      <c r="AQ10" s="91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8" ht="60" customHeight="1" x14ac:dyDescent="0.25">
      <c r="A11" s="243"/>
      <c r="B11" s="243"/>
      <c r="C11" s="243"/>
      <c r="D11" s="244"/>
      <c r="E11" s="253"/>
      <c r="F11" s="254"/>
      <c r="G11" s="253"/>
      <c r="H11" s="254"/>
      <c r="I11" s="245" t="s">
        <v>10</v>
      </c>
      <c r="J11" s="246"/>
      <c r="K11" s="246"/>
      <c r="L11" s="246"/>
      <c r="M11" s="247"/>
      <c r="N11" s="245" t="s">
        <v>259</v>
      </c>
      <c r="O11" s="246"/>
      <c r="P11" s="246"/>
      <c r="Q11" s="246"/>
      <c r="R11" s="247"/>
      <c r="S11" s="245" t="s">
        <v>273</v>
      </c>
      <c r="T11" s="247"/>
      <c r="U11" s="245" t="s">
        <v>274</v>
      </c>
      <c r="V11" s="247"/>
      <c r="W11" s="245" t="s">
        <v>275</v>
      </c>
      <c r="X11" s="247"/>
      <c r="Y11" s="245" t="s">
        <v>276</v>
      </c>
      <c r="Z11" s="247"/>
      <c r="AA11" s="245" t="s">
        <v>277</v>
      </c>
      <c r="AB11" s="247"/>
      <c r="AC11" s="218" t="s">
        <v>287</v>
      </c>
      <c r="AD11" s="243" t="s">
        <v>198</v>
      </c>
      <c r="AE11" s="243" t="s">
        <v>263</v>
      </c>
      <c r="AH11" s="90"/>
      <c r="AI11" s="2"/>
      <c r="AJ11" s="2"/>
      <c r="AK11" s="2"/>
      <c r="AL11" s="2"/>
      <c r="AM11" s="90"/>
      <c r="AN11" s="91"/>
      <c r="AO11" s="91"/>
      <c r="AP11" s="91"/>
      <c r="AQ11" s="91"/>
      <c r="AR11" s="90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</row>
    <row r="12" spans="1:68" ht="143.25" customHeight="1" x14ac:dyDescent="0.25">
      <c r="A12" s="243"/>
      <c r="B12" s="243"/>
      <c r="C12" s="243"/>
      <c r="D12" s="244"/>
      <c r="E12" s="41" t="s">
        <v>10</v>
      </c>
      <c r="F12" s="41" t="s">
        <v>259</v>
      </c>
      <c r="G12" s="41" t="s">
        <v>88</v>
      </c>
      <c r="H12" s="41" t="s">
        <v>259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207" t="s">
        <v>8</v>
      </c>
      <c r="O12" s="207" t="s">
        <v>16</v>
      </c>
      <c r="P12" s="207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207" t="s">
        <v>7</v>
      </c>
      <c r="V12" s="207" t="s">
        <v>11</v>
      </c>
      <c r="W12" s="36" t="s">
        <v>10</v>
      </c>
      <c r="X12" s="223" t="s">
        <v>259</v>
      </c>
      <c r="Y12" s="216" t="s">
        <v>10</v>
      </c>
      <c r="Z12" s="204" t="s">
        <v>259</v>
      </c>
      <c r="AA12" s="216" t="s">
        <v>10</v>
      </c>
      <c r="AB12" s="204" t="s">
        <v>259</v>
      </c>
      <c r="AC12" s="223" t="s">
        <v>10</v>
      </c>
      <c r="AD12" s="243"/>
      <c r="AE12" s="243"/>
      <c r="AH12" s="2"/>
      <c r="AI12" s="2"/>
      <c r="AJ12" s="2"/>
      <c r="AK12" s="2"/>
      <c r="AL12" s="2"/>
      <c r="AM12" s="91"/>
      <c r="AN12" s="91"/>
      <c r="AO12" s="91"/>
      <c r="AP12" s="91"/>
      <c r="AQ12" s="91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8" ht="19.5" customHeight="1" x14ac:dyDescent="0.25">
      <c r="A13" s="36">
        <v>1</v>
      </c>
      <c r="B13" s="36">
        <f>A13+1</f>
        <v>2</v>
      </c>
      <c r="C13" s="204">
        <f t="shared" ref="C13:AE13" si="0">B13+1</f>
        <v>3</v>
      </c>
      <c r="D13" s="204">
        <f t="shared" si="0"/>
        <v>4</v>
      </c>
      <c r="E13" s="204">
        <f t="shared" si="0"/>
        <v>5</v>
      </c>
      <c r="F13" s="204">
        <f t="shared" si="0"/>
        <v>6</v>
      </c>
      <c r="G13" s="204">
        <f t="shared" si="0"/>
        <v>7</v>
      </c>
      <c r="H13" s="204">
        <f t="shared" si="0"/>
        <v>8</v>
      </c>
      <c r="I13" s="204">
        <f t="shared" si="0"/>
        <v>9</v>
      </c>
      <c r="J13" s="204">
        <f t="shared" si="0"/>
        <v>10</v>
      </c>
      <c r="K13" s="204">
        <f t="shared" si="0"/>
        <v>11</v>
      </c>
      <c r="L13" s="204">
        <f t="shared" si="0"/>
        <v>12</v>
      </c>
      <c r="M13" s="204">
        <f t="shared" si="0"/>
        <v>13</v>
      </c>
      <c r="N13" s="204">
        <f t="shared" si="0"/>
        <v>14</v>
      </c>
      <c r="O13" s="204">
        <f t="shared" si="0"/>
        <v>15</v>
      </c>
      <c r="P13" s="204">
        <f t="shared" si="0"/>
        <v>16</v>
      </c>
      <c r="Q13" s="204">
        <f t="shared" si="0"/>
        <v>17</v>
      </c>
      <c r="R13" s="204">
        <f t="shared" si="0"/>
        <v>18</v>
      </c>
      <c r="S13" s="204">
        <f t="shared" si="0"/>
        <v>19</v>
      </c>
      <c r="T13" s="204">
        <f t="shared" si="0"/>
        <v>20</v>
      </c>
      <c r="U13" s="204">
        <f t="shared" si="0"/>
        <v>21</v>
      </c>
      <c r="V13" s="204">
        <f t="shared" si="0"/>
        <v>22</v>
      </c>
      <c r="W13" s="204">
        <f t="shared" si="0"/>
        <v>23</v>
      </c>
      <c r="X13" s="223"/>
      <c r="Y13" s="204">
        <f>W13+1</f>
        <v>24</v>
      </c>
      <c r="Z13" s="204">
        <f t="shared" si="0"/>
        <v>25</v>
      </c>
      <c r="AA13" s="204">
        <f t="shared" si="0"/>
        <v>26</v>
      </c>
      <c r="AB13" s="204">
        <f t="shared" si="0"/>
        <v>27</v>
      </c>
      <c r="AC13" s="223">
        <f t="shared" si="0"/>
        <v>28</v>
      </c>
      <c r="AD13" s="204">
        <f>AB13+1</f>
        <v>28</v>
      </c>
      <c r="AE13" s="204">
        <f t="shared" si="0"/>
        <v>29</v>
      </c>
      <c r="AH13" s="2"/>
      <c r="AI13" s="2"/>
      <c r="AJ13" s="2"/>
      <c r="AK13" s="2"/>
      <c r="AL13" s="2"/>
      <c r="AM13" s="109"/>
      <c r="AN13" s="109"/>
      <c r="AO13" s="109"/>
      <c r="AP13" s="109"/>
      <c r="AQ13" s="109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8" s="137" customFormat="1" x14ac:dyDescent="0.25">
      <c r="A14" s="134">
        <f>'Приложение 1'!A14</f>
        <v>1</v>
      </c>
      <c r="B14" s="135" t="str">
        <f>'Приложение 1'!B14</f>
        <v>Приобретение ИТ-имущества</v>
      </c>
      <c r="C14" s="110"/>
      <c r="D14" s="110"/>
      <c r="E14" s="110"/>
      <c r="F14" s="110"/>
      <c r="G14" s="115">
        <f t="shared" ref="G14:AE14" si="1">SUM(G15:G15)</f>
        <v>0</v>
      </c>
      <c r="H14" s="115">
        <f t="shared" si="1"/>
        <v>0</v>
      </c>
      <c r="I14" s="115">
        <f t="shared" si="1"/>
        <v>0</v>
      </c>
      <c r="J14" s="115">
        <f t="shared" si="1"/>
        <v>0</v>
      </c>
      <c r="K14" s="115">
        <f t="shared" si="1"/>
        <v>0</v>
      </c>
      <c r="L14" s="115">
        <f t="shared" si="1"/>
        <v>0</v>
      </c>
      <c r="M14" s="115">
        <f t="shared" si="1"/>
        <v>0</v>
      </c>
      <c r="N14" s="115">
        <f t="shared" si="1"/>
        <v>0</v>
      </c>
      <c r="O14" s="115">
        <f t="shared" si="1"/>
        <v>0</v>
      </c>
      <c r="P14" s="115">
        <f t="shared" si="1"/>
        <v>0</v>
      </c>
      <c r="Q14" s="115">
        <f t="shared" si="1"/>
        <v>0</v>
      </c>
      <c r="R14" s="115">
        <f t="shared" si="1"/>
        <v>0</v>
      </c>
      <c r="S14" s="115">
        <f t="shared" si="1"/>
        <v>0</v>
      </c>
      <c r="T14" s="115">
        <f t="shared" si="1"/>
        <v>0</v>
      </c>
      <c r="U14" s="115">
        <f t="shared" si="1"/>
        <v>0</v>
      </c>
      <c r="V14" s="115">
        <f t="shared" si="1"/>
        <v>0</v>
      </c>
      <c r="W14" s="115">
        <f t="shared" si="1"/>
        <v>0</v>
      </c>
      <c r="X14" s="115">
        <f t="shared" si="1"/>
        <v>0</v>
      </c>
      <c r="Y14" s="115">
        <f t="shared" si="1"/>
        <v>0</v>
      </c>
      <c r="Z14" s="115">
        <f t="shared" si="1"/>
        <v>0</v>
      </c>
      <c r="AA14" s="115">
        <f t="shared" si="1"/>
        <v>0</v>
      </c>
      <c r="AB14" s="115">
        <f t="shared" si="1"/>
        <v>0</v>
      </c>
      <c r="AC14" s="115">
        <f t="shared" si="1"/>
        <v>0</v>
      </c>
      <c r="AD14" s="115">
        <f t="shared" si="1"/>
        <v>0</v>
      </c>
      <c r="AE14" s="115">
        <f t="shared" si="1"/>
        <v>0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</row>
    <row r="15" spans="1:68" s="35" customFormat="1" x14ac:dyDescent="0.25">
      <c r="A15" s="133"/>
      <c r="B15" s="66"/>
      <c r="C15" s="102"/>
      <c r="D15" s="102"/>
      <c r="E15" s="102"/>
      <c r="F15" s="204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</row>
    <row r="16" spans="1:68" s="137" customFormat="1" ht="23.25" customHeight="1" x14ac:dyDescent="0.25">
      <c r="A16" s="134">
        <f>'Приложение 1'!A16</f>
        <v>2</v>
      </c>
      <c r="B16" s="135" t="str">
        <f>'Приложение 1'!B16</f>
        <v>Оснащение интеллектуальной системой учета</v>
      </c>
      <c r="C16" s="110"/>
      <c r="D16" s="110"/>
      <c r="E16" s="110"/>
      <c r="F16" s="110"/>
      <c r="G16" s="115">
        <f t="shared" ref="G16:AE16" si="2">SUM(G17:G17)</f>
        <v>555.59223748346528</v>
      </c>
      <c r="H16" s="115">
        <f t="shared" si="2"/>
        <v>835.81572202531265</v>
      </c>
      <c r="I16" s="115">
        <f t="shared" si="2"/>
        <v>607.35431002263351</v>
      </c>
      <c r="J16" s="115">
        <f t="shared" si="2"/>
        <v>0</v>
      </c>
      <c r="K16" s="115">
        <f t="shared" si="2"/>
        <v>0</v>
      </c>
      <c r="L16" s="115">
        <f t="shared" si="2"/>
        <v>607.35431002263351</v>
      </c>
      <c r="M16" s="115">
        <f t="shared" si="2"/>
        <v>0</v>
      </c>
      <c r="N16" s="115">
        <f t="shared" si="2"/>
        <v>892.68411599582294</v>
      </c>
      <c r="O16" s="115">
        <f t="shared" si="2"/>
        <v>0</v>
      </c>
      <c r="P16" s="115">
        <f t="shared" si="2"/>
        <v>0</v>
      </c>
      <c r="Q16" s="115">
        <f t="shared" si="2"/>
        <v>892.68411599582294</v>
      </c>
      <c r="R16" s="115">
        <f t="shared" si="2"/>
        <v>0</v>
      </c>
      <c r="S16" s="115">
        <f t="shared" si="2"/>
        <v>555.59223748346528</v>
      </c>
      <c r="T16" s="115">
        <f t="shared" si="2"/>
        <v>607.35431002263351</v>
      </c>
      <c r="U16" s="115">
        <f t="shared" si="2"/>
        <v>835.81572202531265</v>
      </c>
      <c r="V16" s="115">
        <f t="shared" si="2"/>
        <v>892.68411599582294</v>
      </c>
      <c r="W16" s="115">
        <f t="shared" si="2"/>
        <v>184.65698278000002</v>
      </c>
      <c r="X16" s="115">
        <f t="shared" si="2"/>
        <v>181.08192430722821</v>
      </c>
      <c r="Y16" s="115">
        <f t="shared" si="2"/>
        <v>201.72741711309467</v>
      </c>
      <c r="Z16" s="115">
        <f t="shared" si="2"/>
        <v>206.6751411771084</v>
      </c>
      <c r="AA16" s="115">
        <f t="shared" si="2"/>
        <v>220.96991012953879</v>
      </c>
      <c r="AB16" s="115">
        <f t="shared" si="2"/>
        <v>235.89788947330544</v>
      </c>
      <c r="AC16" s="115">
        <f t="shared" si="2"/>
        <v>269.02916103818097</v>
      </c>
      <c r="AD16" s="115">
        <f t="shared" si="2"/>
        <v>607.35431002263351</v>
      </c>
      <c r="AE16" s="115">
        <f t="shared" si="2"/>
        <v>892.68411599582294</v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</row>
    <row r="17" spans="1:63" s="35" customFormat="1" ht="31.5" x14ac:dyDescent="0.25">
      <c r="A17" s="133" t="str">
        <f>'Приложение 1'!A17</f>
        <v>2.1.</v>
      </c>
      <c r="B17" s="66" t="str">
        <f>'Приложение 1'!B17</f>
        <v xml:space="preserve">Оборудование многоквартирных жилых домов интеллектуальной системой учета </v>
      </c>
      <c r="C17" s="102" t="str">
        <f>'Приложение 1'!C17</f>
        <v>N_S01</v>
      </c>
      <c r="D17" s="102">
        <f>'Приложение 1'!D17</f>
        <v>2024</v>
      </c>
      <c r="E17" s="102">
        <f>'Приложение 1'!E17</f>
        <v>2026</v>
      </c>
      <c r="F17" s="204">
        <f>'Приложение 1'!F17</f>
        <v>2027</v>
      </c>
      <c r="G17" s="113">
        <f>'Приложение 1'!G17/1.2</f>
        <v>555.59223748346528</v>
      </c>
      <c r="H17" s="113">
        <f>'Приложение 1'!J17/1.2</f>
        <v>835.81572202531265</v>
      </c>
      <c r="I17" s="113">
        <f t="shared" ref="I17" si="3">AD17</f>
        <v>607.35431002263351</v>
      </c>
      <c r="J17" s="113"/>
      <c r="K17" s="113"/>
      <c r="L17" s="113">
        <f>I17</f>
        <v>607.35431002263351</v>
      </c>
      <c r="M17" s="113"/>
      <c r="N17" s="113">
        <f>AE17</f>
        <v>892.68411599582294</v>
      </c>
      <c r="O17" s="113"/>
      <c r="P17" s="113"/>
      <c r="Q17" s="113">
        <f>N17</f>
        <v>892.68411599582294</v>
      </c>
      <c r="R17" s="113"/>
      <c r="S17" s="113">
        <f>G17</f>
        <v>555.59223748346528</v>
      </c>
      <c r="T17" s="113">
        <f>I17</f>
        <v>607.35431002263351</v>
      </c>
      <c r="U17" s="113">
        <f>H17</f>
        <v>835.81572202531265</v>
      </c>
      <c r="V17" s="113">
        <f>N17</f>
        <v>892.68411599582294</v>
      </c>
      <c r="W17" s="113">
        <f>'Приложение 4'!X18</f>
        <v>184.65698278000002</v>
      </c>
      <c r="X17" s="113">
        <f>'Приложение 4'!AE18</f>
        <v>181.08192430722821</v>
      </c>
      <c r="Y17" s="113">
        <f>'Приложение 4'!AL18</f>
        <v>201.72741711309467</v>
      </c>
      <c r="Z17" s="113">
        <f>'Приложение 4'!AS18</f>
        <v>206.6751411771084</v>
      </c>
      <c r="AA17" s="113">
        <f>'Приложение 4'!AZ18</f>
        <v>220.96991012953879</v>
      </c>
      <c r="AB17" s="113">
        <f>'Приложение 4'!BG18</f>
        <v>235.89788947330544</v>
      </c>
      <c r="AC17" s="113">
        <f>'Приложение 4'!BN18</f>
        <v>269.02916103818097</v>
      </c>
      <c r="AD17" s="113">
        <f t="shared" ref="AD17" si="4">+W17+Y17+AA17</f>
        <v>607.35431002263351</v>
      </c>
      <c r="AE17" s="113">
        <f>AC17+AB17+Z17+X17</f>
        <v>892.68411599582294</v>
      </c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</row>
    <row r="18" spans="1:63" s="35" customFormat="1" x14ac:dyDescent="0.25">
      <c r="A18" s="133"/>
      <c r="B18" s="153"/>
      <c r="C18" s="152"/>
      <c r="D18" s="152"/>
      <c r="E18" s="152"/>
      <c r="F18" s="204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</row>
    <row r="19" spans="1:63" s="137" customFormat="1" ht="19.5" customHeight="1" outlineLevel="1" x14ac:dyDescent="0.25">
      <c r="A19" s="134">
        <f>'Приложение 1'!A19</f>
        <v>3</v>
      </c>
      <c r="B19" s="135" t="str">
        <f>'Приложение 1'!B19</f>
        <v>Иные проекты</v>
      </c>
      <c r="C19" s="110"/>
      <c r="D19" s="110"/>
      <c r="E19" s="110"/>
      <c r="F19" s="110"/>
      <c r="G19" s="115">
        <f t="shared" ref="G19:AE19" si="5">SUM(G20:G22)</f>
        <v>0</v>
      </c>
      <c r="H19" s="115">
        <f t="shared" si="5"/>
        <v>0</v>
      </c>
      <c r="I19" s="115">
        <f t="shared" si="5"/>
        <v>0</v>
      </c>
      <c r="J19" s="115">
        <f t="shared" si="5"/>
        <v>0</v>
      </c>
      <c r="K19" s="115">
        <f t="shared" si="5"/>
        <v>0</v>
      </c>
      <c r="L19" s="115">
        <f t="shared" si="5"/>
        <v>0</v>
      </c>
      <c r="M19" s="115">
        <f t="shared" si="5"/>
        <v>0</v>
      </c>
      <c r="N19" s="115">
        <f t="shared" si="5"/>
        <v>0</v>
      </c>
      <c r="O19" s="115">
        <f t="shared" si="5"/>
        <v>0</v>
      </c>
      <c r="P19" s="115">
        <f t="shared" si="5"/>
        <v>0</v>
      </c>
      <c r="Q19" s="115">
        <f t="shared" si="5"/>
        <v>0</v>
      </c>
      <c r="R19" s="115">
        <f t="shared" si="5"/>
        <v>0</v>
      </c>
      <c r="S19" s="115">
        <f t="shared" si="5"/>
        <v>0</v>
      </c>
      <c r="T19" s="115">
        <f t="shared" si="5"/>
        <v>0</v>
      </c>
      <c r="U19" s="115">
        <f t="shared" si="5"/>
        <v>0</v>
      </c>
      <c r="V19" s="115">
        <f t="shared" si="5"/>
        <v>0</v>
      </c>
      <c r="W19" s="115">
        <f t="shared" si="5"/>
        <v>0</v>
      </c>
      <c r="X19" s="115">
        <f t="shared" ref="X19" si="6">SUM(X20:X22)</f>
        <v>0</v>
      </c>
      <c r="Y19" s="115">
        <f t="shared" si="5"/>
        <v>0</v>
      </c>
      <c r="Z19" s="115">
        <f t="shared" si="5"/>
        <v>0</v>
      </c>
      <c r="AA19" s="115">
        <f t="shared" si="5"/>
        <v>0</v>
      </c>
      <c r="AB19" s="115">
        <f t="shared" si="5"/>
        <v>0</v>
      </c>
      <c r="AC19" s="115">
        <f t="shared" ref="AC19" si="7">SUM(AC20:AC22)</f>
        <v>0</v>
      </c>
      <c r="AD19" s="115">
        <f t="shared" si="5"/>
        <v>0</v>
      </c>
      <c r="AE19" s="115">
        <f t="shared" si="5"/>
        <v>0</v>
      </c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</row>
    <row r="20" spans="1:63" s="35" customFormat="1" hidden="1" x14ac:dyDescent="0.25">
      <c r="A20" s="133">
        <f>'Приложение 1'!A20</f>
        <v>0</v>
      </c>
      <c r="B20" s="174">
        <f>'Приложение 1'!B20</f>
        <v>0</v>
      </c>
      <c r="C20" s="235">
        <f>'Приложение 1'!C20</f>
        <v>0</v>
      </c>
      <c r="D20" s="235">
        <f>'Приложение 1'!D20</f>
        <v>0</v>
      </c>
      <c r="E20" s="235">
        <f>'Приложение 1'!E20</f>
        <v>0</v>
      </c>
      <c r="F20" s="235">
        <f>'Приложение 1'!F20</f>
        <v>0</v>
      </c>
      <c r="G20" s="113">
        <f>'Приложение 1'!G20/1.2</f>
        <v>0</v>
      </c>
      <c r="H20" s="113">
        <f>'Приложение 1'!J20/1.2</f>
        <v>0</v>
      </c>
      <c r="I20" s="113">
        <f t="shared" ref="I20" si="8">AD20</f>
        <v>0</v>
      </c>
      <c r="J20" s="113"/>
      <c r="K20" s="113"/>
      <c r="L20" s="113">
        <f>I20</f>
        <v>0</v>
      </c>
      <c r="M20" s="113"/>
      <c r="N20" s="113">
        <f>AE20</f>
        <v>0</v>
      </c>
      <c r="O20" s="113"/>
      <c r="P20" s="113"/>
      <c r="Q20" s="113">
        <f>N20</f>
        <v>0</v>
      </c>
      <c r="R20" s="113"/>
      <c r="S20" s="113">
        <f>G20</f>
        <v>0</v>
      </c>
      <c r="T20" s="113">
        <f>I20</f>
        <v>0</v>
      </c>
      <c r="U20" s="113">
        <f>H20</f>
        <v>0</v>
      </c>
      <c r="V20" s="113">
        <f>N20</f>
        <v>0</v>
      </c>
      <c r="W20" s="113">
        <f>'Приложение 4'!X21</f>
        <v>0</v>
      </c>
      <c r="X20" s="113">
        <f>'Приложение 4'!AE21</f>
        <v>0</v>
      </c>
      <c r="Y20" s="113">
        <f>'Приложение 4'!AL21</f>
        <v>0</v>
      </c>
      <c r="Z20" s="113">
        <f>'Приложение 4'!AS21</f>
        <v>0</v>
      </c>
      <c r="AA20" s="113">
        <f>'Приложение 4'!AZ21</f>
        <v>0</v>
      </c>
      <c r="AB20" s="113">
        <f>'Приложение 4'!BG21</f>
        <v>0</v>
      </c>
      <c r="AC20" s="113">
        <f>'Приложение 4'!BN21</f>
        <v>0</v>
      </c>
      <c r="AD20" s="113">
        <f t="shared" ref="AD20" si="9">+W20+Y20+AA20</f>
        <v>0</v>
      </c>
      <c r="AE20" s="113">
        <f>AC20+AB20+Z20+X20</f>
        <v>0</v>
      </c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</row>
    <row r="21" spans="1:63" s="35" customFormat="1" ht="19.5" hidden="1" customHeight="1" outlineLevel="1" x14ac:dyDescent="0.25">
      <c r="A21" s="133"/>
      <c r="B21" s="174"/>
      <c r="C21" s="215"/>
      <c r="D21" s="215"/>
      <c r="E21" s="215"/>
      <c r="F21" s="215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</row>
    <row r="22" spans="1:63" s="35" customFormat="1" ht="19.5" hidden="1" customHeight="1" outlineLevel="1" x14ac:dyDescent="0.25">
      <c r="A22" s="133"/>
      <c r="B22" s="174"/>
      <c r="C22" s="215"/>
      <c r="D22" s="215"/>
      <c r="E22" s="215"/>
      <c r="F22" s="215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</row>
    <row r="23" spans="1:63" s="35" customFormat="1" ht="19.5" customHeight="1" collapsed="1" x14ac:dyDescent="0.25">
      <c r="A23" s="95"/>
      <c r="B23" s="110" t="s">
        <v>199</v>
      </c>
      <c r="C23" s="95"/>
      <c r="D23" s="95"/>
      <c r="E23" s="95"/>
      <c r="F23" s="204"/>
      <c r="G23" s="115">
        <f t="shared" ref="G23:AE23" si="10">G14+G16+G19</f>
        <v>555.59223748346528</v>
      </c>
      <c r="H23" s="115">
        <f t="shared" si="10"/>
        <v>835.81572202531265</v>
      </c>
      <c r="I23" s="115">
        <f t="shared" si="10"/>
        <v>607.35431002263351</v>
      </c>
      <c r="J23" s="115">
        <f t="shared" si="10"/>
        <v>0</v>
      </c>
      <c r="K23" s="115">
        <f t="shared" si="10"/>
        <v>0</v>
      </c>
      <c r="L23" s="115">
        <f t="shared" si="10"/>
        <v>607.35431002263351</v>
      </c>
      <c r="M23" s="115">
        <f t="shared" si="10"/>
        <v>0</v>
      </c>
      <c r="N23" s="115">
        <f t="shared" si="10"/>
        <v>892.68411599582294</v>
      </c>
      <c r="O23" s="115">
        <f t="shared" si="10"/>
        <v>0</v>
      </c>
      <c r="P23" s="115">
        <f t="shared" si="10"/>
        <v>0</v>
      </c>
      <c r="Q23" s="115">
        <f t="shared" si="10"/>
        <v>892.68411599582294</v>
      </c>
      <c r="R23" s="115">
        <f t="shared" si="10"/>
        <v>0</v>
      </c>
      <c r="S23" s="115">
        <f t="shared" si="10"/>
        <v>555.59223748346528</v>
      </c>
      <c r="T23" s="115">
        <f t="shared" si="10"/>
        <v>607.35431002263351</v>
      </c>
      <c r="U23" s="115">
        <f t="shared" si="10"/>
        <v>835.81572202531265</v>
      </c>
      <c r="V23" s="115">
        <f t="shared" si="10"/>
        <v>892.68411599582294</v>
      </c>
      <c r="W23" s="115">
        <f t="shared" si="10"/>
        <v>184.65698278000002</v>
      </c>
      <c r="X23" s="115">
        <f t="shared" ref="X23" si="11">X14+X16+X19</f>
        <v>181.08192430722821</v>
      </c>
      <c r="Y23" s="115">
        <f t="shared" si="10"/>
        <v>201.72741711309467</v>
      </c>
      <c r="Z23" s="115">
        <f t="shared" si="10"/>
        <v>206.6751411771084</v>
      </c>
      <c r="AA23" s="115">
        <f t="shared" si="10"/>
        <v>220.96991012953879</v>
      </c>
      <c r="AB23" s="115">
        <f t="shared" si="10"/>
        <v>235.89788947330544</v>
      </c>
      <c r="AC23" s="115">
        <f t="shared" ref="AC23" si="12">AC14+AC16+AC19</f>
        <v>269.02916103818097</v>
      </c>
      <c r="AD23" s="115">
        <f t="shared" si="10"/>
        <v>607.35431002263351</v>
      </c>
      <c r="AE23" s="115">
        <f t="shared" si="10"/>
        <v>892.68411599582294</v>
      </c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</row>
    <row r="24" spans="1:63" x14ac:dyDescent="0.25">
      <c r="W24" s="164"/>
      <c r="X24" s="164"/>
      <c r="Y24" s="164"/>
      <c r="Z24" s="164"/>
      <c r="AA24" s="164"/>
      <c r="AB24" s="164"/>
      <c r="AC24" s="164"/>
      <c r="AD24" s="164"/>
    </row>
    <row r="25" spans="1:63" s="35" customFormat="1" ht="21" hidden="1" customHeight="1" outlineLevel="1" x14ac:dyDescent="0.25">
      <c r="A25" s="250" t="s">
        <v>157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77"/>
      <c r="AF25" s="77"/>
      <c r="AG25" s="77"/>
    </row>
    <row r="26" spans="1:63" s="35" customFormat="1" ht="18.75" hidden="1" customHeight="1" outlineLevel="1" x14ac:dyDescent="0.25">
      <c r="A26" s="250" t="s">
        <v>155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77"/>
      <c r="AF26" s="77"/>
      <c r="AG26" s="77"/>
    </row>
    <row r="27" spans="1:63" ht="48.75" hidden="1" customHeight="1" outlineLevel="1" x14ac:dyDescent="0.25">
      <c r="A27" s="258" t="s">
        <v>158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</row>
    <row r="28" spans="1:63" ht="17.25" hidden="1" customHeight="1" outlineLevel="1" x14ac:dyDescent="0.25">
      <c r="A28" s="248" t="s">
        <v>143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</row>
    <row r="29" spans="1:63" ht="18" hidden="1" customHeight="1" outlineLevel="1" x14ac:dyDescent="0.25">
      <c r="A29" s="258" t="s">
        <v>186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</row>
    <row r="30" spans="1:63" ht="16.5" hidden="1" customHeight="1" outlineLevel="1" x14ac:dyDescent="0.25">
      <c r="A30" s="248" t="s">
        <v>145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</row>
    <row r="31" spans="1:63" ht="17.25" customHeight="1" collapsed="1" x14ac:dyDescent="0.25">
      <c r="A31" s="258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</row>
    <row r="32" spans="1:63" hidden="1" outlineLevel="1" x14ac:dyDescent="0.25">
      <c r="B32" s="157" t="s">
        <v>238</v>
      </c>
      <c r="AB32" s="28" t="s">
        <v>240</v>
      </c>
    </row>
    <row r="33" spans="2:31" hidden="1" outlineLevel="1" x14ac:dyDescent="0.25">
      <c r="B33" s="158" t="s">
        <v>239</v>
      </c>
      <c r="W33" s="161"/>
      <c r="X33" s="161"/>
    </row>
    <row r="34" spans="2:31" collapsed="1" x14ac:dyDescent="0.25">
      <c r="W34" s="161"/>
      <c r="X34" s="161"/>
      <c r="Y34" s="161"/>
      <c r="Z34" s="161"/>
      <c r="AA34" s="161"/>
      <c r="AB34" s="161"/>
      <c r="AC34" s="161"/>
      <c r="AD34" s="161"/>
      <c r="AE34" s="161"/>
    </row>
    <row r="35" spans="2:31" x14ac:dyDescent="0.25">
      <c r="W35" s="161"/>
      <c r="X35" s="161"/>
      <c r="Y35" s="161"/>
      <c r="Z35" s="161"/>
      <c r="AA35" s="161"/>
      <c r="AB35" s="161"/>
      <c r="AC35" s="234"/>
    </row>
  </sheetData>
  <mergeCells count="30">
    <mergeCell ref="AE11:AE12"/>
    <mergeCell ref="W10:AE10"/>
    <mergeCell ref="A29:AD29"/>
    <mergeCell ref="A30:AD30"/>
    <mergeCell ref="A31:AD31"/>
    <mergeCell ref="S11:T11"/>
    <mergeCell ref="D10:D12"/>
    <mergeCell ref="A27:AD27"/>
    <mergeCell ref="A28:AD28"/>
    <mergeCell ref="A25:AD25"/>
    <mergeCell ref="A26:AD26"/>
    <mergeCell ref="E10:F11"/>
    <mergeCell ref="G10:H11"/>
    <mergeCell ref="N11:R11"/>
    <mergeCell ref="I10:R10"/>
    <mergeCell ref="U11:V11"/>
    <mergeCell ref="A4:AD4"/>
    <mergeCell ref="I11:M11"/>
    <mergeCell ref="AD11:AD12"/>
    <mergeCell ref="A9:AD9"/>
    <mergeCell ref="A10:A12"/>
    <mergeCell ref="B10:B12"/>
    <mergeCell ref="C10:C12"/>
    <mergeCell ref="A7:AD7"/>
    <mergeCell ref="A8:AD8"/>
    <mergeCell ref="A5:Y5"/>
    <mergeCell ref="S10:V10"/>
    <mergeCell ref="Y11:Z11"/>
    <mergeCell ref="AA11:AB11"/>
    <mergeCell ref="W11:X11"/>
  </mergeCells>
  <pageMargins left="0.43307086614173229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2"/>
  <sheetViews>
    <sheetView topLeftCell="A2" zoomScale="80" zoomScaleNormal="80" workbookViewId="0">
      <selection activeCell="A22" sqref="A22:XFD22"/>
    </sheetView>
  </sheetViews>
  <sheetFormatPr defaultRowHeight="15.75" outlineLevelRow="1" outlineLevelCol="1" x14ac:dyDescent="0.25"/>
  <cols>
    <col min="1" max="1" width="9.5" style="28" customWidth="1"/>
    <col min="2" max="2" width="60.75" style="28" customWidth="1"/>
    <col min="3" max="3" width="11.75" style="28" customWidth="1"/>
    <col min="4" max="4" width="12.375" style="28" customWidth="1"/>
    <col min="5" max="5" width="11.875" style="209" customWidth="1" outlineLevel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0.375" style="209" customWidth="1"/>
    <col min="14" max="19" width="7.25" style="209" customWidth="1"/>
    <col min="20" max="20" width="11.375" style="28" customWidth="1"/>
    <col min="21" max="21" width="7.375" style="28" customWidth="1"/>
    <col min="22" max="25" width="6" style="28" customWidth="1"/>
    <col min="26" max="26" width="8" style="28" customWidth="1"/>
    <col min="27" max="27" width="10.75" style="209" customWidth="1" outlineLevel="1"/>
    <col min="28" max="28" width="7.75" style="209" customWidth="1" outlineLevel="1"/>
    <col min="29" max="32" width="6.375" style="209" customWidth="1" outlineLevel="1"/>
    <col min="33" max="33" width="8.125" style="209" customWidth="1" outlineLevel="1"/>
    <col min="34" max="34" width="10.75" style="122" customWidth="1"/>
    <col min="35" max="35" width="8.25" style="122" customWidth="1"/>
    <col min="36" max="39" width="6" style="122" customWidth="1"/>
    <col min="40" max="40" width="8.625" style="122" customWidth="1"/>
    <col min="41" max="41" width="11.375" style="209" customWidth="1" outlineLevel="1"/>
    <col min="42" max="42" width="7.375" style="209" customWidth="1" outlineLevel="1"/>
    <col min="43" max="46" width="6.375" style="209" customWidth="1" outlineLevel="1"/>
    <col min="47" max="47" width="7.5" style="209" customWidth="1" outlineLevel="1"/>
    <col min="48" max="48" width="10.625" style="209" customWidth="1" outlineLevel="1"/>
    <col min="49" max="54" width="7.5" style="209" customWidth="1" outlineLevel="1"/>
    <col min="55" max="55" width="11.125" style="28" customWidth="1"/>
    <col min="56" max="56" width="8.75" style="28" customWidth="1"/>
    <col min="57" max="60" width="6" style="28" customWidth="1"/>
    <col min="61" max="61" width="8.5" style="28" customWidth="1"/>
    <col min="62" max="62" width="11.5" style="1" customWidth="1" outlineLevel="1"/>
    <col min="63" max="63" width="8.875" style="1" bestFit="1" customWidth="1" outlineLevel="1"/>
    <col min="64" max="66" width="5.75" style="1" customWidth="1" outlineLevel="1"/>
    <col min="67" max="67" width="5.5" style="1" customWidth="1" outlineLevel="1"/>
    <col min="68" max="68" width="8.625" style="1" bestFit="1" customWidth="1" outlineLevel="1"/>
    <col min="69" max="69" width="5.5" style="1" customWidth="1"/>
    <col min="70" max="71" width="5" style="1" customWidth="1"/>
    <col min="72" max="72" width="12.875" style="1" customWidth="1"/>
    <col min="73" max="82" width="5" style="1" customWidth="1"/>
    <col min="83" max="16384" width="9" style="1"/>
  </cols>
  <sheetData>
    <row r="1" spans="1:75" ht="22.5" x14ac:dyDescent="0.25">
      <c r="BI1" s="50" t="s">
        <v>154</v>
      </c>
    </row>
    <row r="2" spans="1:75" ht="22.5" x14ac:dyDescent="0.3">
      <c r="BI2" s="51" t="s">
        <v>156</v>
      </c>
    </row>
    <row r="3" spans="1:75" ht="18.75" x14ac:dyDescent="0.3">
      <c r="BI3" s="51"/>
    </row>
    <row r="4" spans="1:75" ht="18.75" x14ac:dyDescent="0.25">
      <c r="A4" s="259" t="s">
        <v>242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10"/>
      <c r="AB4" s="210"/>
      <c r="AC4" s="210"/>
      <c r="AD4" s="210"/>
      <c r="AE4" s="210"/>
      <c r="AF4" s="210"/>
      <c r="AG4" s="210"/>
      <c r="AH4" s="129"/>
      <c r="AI4" s="129"/>
      <c r="AJ4" s="129"/>
      <c r="AK4" s="129"/>
      <c r="AL4" s="129"/>
      <c r="AM4" s="129"/>
      <c r="AN4" s="129"/>
      <c r="AO4" s="210"/>
      <c r="AP4" s="210"/>
      <c r="AQ4" s="210"/>
      <c r="AR4" s="210"/>
      <c r="AS4" s="210"/>
      <c r="AT4" s="210"/>
      <c r="AU4" s="210"/>
      <c r="AV4" s="228"/>
      <c r="AW4" s="228"/>
      <c r="AX4" s="228"/>
      <c r="AY4" s="228"/>
      <c r="AZ4" s="228"/>
      <c r="BA4" s="228"/>
      <c r="BB4" s="228"/>
    </row>
    <row r="5" spans="1:75" ht="18.75" x14ac:dyDescent="0.25">
      <c r="A5" s="260" t="s">
        <v>241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11"/>
      <c r="AB5" s="211"/>
      <c r="AC5" s="211"/>
      <c r="AD5" s="211"/>
      <c r="AE5" s="211"/>
      <c r="AF5" s="211"/>
      <c r="AG5" s="211"/>
      <c r="AH5" s="130"/>
      <c r="AI5" s="130"/>
      <c r="AJ5" s="130"/>
      <c r="AK5" s="130"/>
      <c r="AL5" s="130"/>
      <c r="AM5" s="130"/>
      <c r="AN5" s="130"/>
      <c r="AO5" s="211"/>
      <c r="AP5" s="211"/>
      <c r="AQ5" s="211"/>
      <c r="AR5" s="211"/>
      <c r="AS5" s="211"/>
      <c r="AT5" s="211"/>
      <c r="AU5" s="211"/>
      <c r="AV5" s="229"/>
      <c r="AW5" s="229"/>
      <c r="AX5" s="229"/>
      <c r="AY5" s="229"/>
      <c r="AZ5" s="229"/>
      <c r="BA5" s="229"/>
      <c r="BB5" s="229"/>
      <c r="BC5" s="43"/>
      <c r="BD5" s="43"/>
      <c r="BE5" s="43"/>
      <c r="BF5" s="43"/>
      <c r="BG5" s="43"/>
      <c r="BH5" s="43"/>
      <c r="BI5" s="43"/>
      <c r="BJ5" s="28"/>
      <c r="BK5" s="28"/>
    </row>
    <row r="6" spans="1:75" s="33" customFormat="1" ht="10.5" customHeight="1" x14ac:dyDescent="0.25">
      <c r="A6" s="43"/>
      <c r="B6" s="43"/>
      <c r="C6" s="43"/>
      <c r="D6" s="43"/>
      <c r="E6" s="211"/>
      <c r="F6" s="43"/>
      <c r="G6" s="43"/>
      <c r="H6" s="43"/>
      <c r="I6" s="43"/>
      <c r="J6" s="43"/>
      <c r="K6" s="43"/>
      <c r="L6" s="43"/>
      <c r="M6" s="229"/>
      <c r="N6" s="229"/>
      <c r="O6" s="229"/>
      <c r="P6" s="229"/>
      <c r="Q6" s="229"/>
      <c r="R6" s="229"/>
      <c r="S6" s="229"/>
      <c r="T6" s="43"/>
      <c r="U6" s="43"/>
      <c r="V6" s="43"/>
      <c r="W6" s="43"/>
      <c r="X6" s="43"/>
      <c r="Y6" s="43"/>
      <c r="Z6" s="43"/>
      <c r="AA6" s="211"/>
      <c r="AB6" s="211"/>
      <c r="AC6" s="211"/>
      <c r="AD6" s="211"/>
      <c r="AE6" s="211"/>
      <c r="AF6" s="211"/>
      <c r="AG6" s="211"/>
      <c r="AH6" s="130"/>
      <c r="AI6" s="130"/>
      <c r="AJ6" s="130"/>
      <c r="AK6" s="130"/>
      <c r="AL6" s="130"/>
      <c r="AM6" s="130"/>
      <c r="AN6" s="130"/>
      <c r="AO6" s="211"/>
      <c r="AP6" s="211"/>
      <c r="AQ6" s="211"/>
      <c r="AR6" s="211"/>
      <c r="AS6" s="211"/>
      <c r="AT6" s="211"/>
      <c r="AU6" s="211"/>
      <c r="AV6" s="229"/>
      <c r="AW6" s="229"/>
      <c r="AX6" s="229"/>
      <c r="AY6" s="229"/>
      <c r="AZ6" s="229"/>
      <c r="BA6" s="229"/>
      <c r="BB6" s="229"/>
      <c r="BC6" s="43"/>
      <c r="BD6" s="43"/>
      <c r="BE6" s="43"/>
      <c r="BF6" s="43"/>
      <c r="BG6" s="43"/>
      <c r="BH6" s="43"/>
      <c r="BI6" s="43"/>
      <c r="BJ6" s="28"/>
      <c r="BK6" s="28"/>
    </row>
    <row r="7" spans="1:75" ht="18.75" x14ac:dyDescent="0.25">
      <c r="A7" s="240" t="s">
        <v>278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05"/>
      <c r="AB7" s="205"/>
      <c r="AC7" s="205"/>
      <c r="AD7" s="205"/>
      <c r="AE7" s="205"/>
      <c r="AF7" s="205"/>
      <c r="AG7" s="205"/>
      <c r="AH7" s="123"/>
      <c r="AI7" s="123"/>
      <c r="AJ7" s="123"/>
      <c r="AK7" s="123"/>
      <c r="AL7" s="123"/>
      <c r="AM7" s="123"/>
      <c r="AN7" s="123"/>
      <c r="AO7" s="205"/>
      <c r="AP7" s="205"/>
      <c r="AQ7" s="205"/>
      <c r="AR7" s="205"/>
      <c r="AS7" s="205"/>
      <c r="AT7" s="205"/>
      <c r="AU7" s="205"/>
      <c r="AV7" s="220"/>
      <c r="AW7" s="220"/>
      <c r="AX7" s="220"/>
      <c r="AY7" s="220"/>
      <c r="AZ7" s="220"/>
      <c r="BA7" s="220"/>
      <c r="BB7" s="220"/>
      <c r="BC7" s="52"/>
      <c r="BD7" s="52"/>
      <c r="BE7" s="52"/>
      <c r="BF7" s="52"/>
      <c r="BG7" s="52"/>
      <c r="BH7" s="52"/>
      <c r="BI7" s="52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</row>
    <row r="8" spans="1:75" x14ac:dyDescent="0.25">
      <c r="A8" s="241" t="s">
        <v>243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06"/>
      <c r="AB8" s="206"/>
      <c r="AC8" s="206"/>
      <c r="AD8" s="206"/>
      <c r="AE8" s="206"/>
      <c r="AF8" s="206"/>
      <c r="AG8" s="206"/>
      <c r="AH8" s="125"/>
      <c r="AI8" s="125"/>
      <c r="AJ8" s="125"/>
      <c r="AK8" s="125"/>
      <c r="AL8" s="125"/>
      <c r="AM8" s="125"/>
      <c r="AN8" s="125"/>
      <c r="AO8" s="206"/>
      <c r="AP8" s="206"/>
      <c r="AQ8" s="206"/>
      <c r="AR8" s="206"/>
      <c r="AS8" s="206"/>
      <c r="AT8" s="206"/>
      <c r="AU8" s="206"/>
      <c r="AV8" s="221"/>
      <c r="AW8" s="221"/>
      <c r="AX8" s="221"/>
      <c r="AY8" s="221"/>
      <c r="AZ8" s="221"/>
      <c r="BA8" s="221"/>
      <c r="BB8" s="221"/>
      <c r="BC8" s="53"/>
      <c r="BD8" s="53"/>
      <c r="BE8" s="53"/>
      <c r="BF8" s="53"/>
      <c r="BG8" s="53"/>
      <c r="BH8" s="53"/>
      <c r="BI8" s="53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</row>
    <row r="9" spans="1:75" ht="10.5" customHeight="1" x14ac:dyDescent="0.25">
      <c r="A9" s="261"/>
      <c r="B9" s="261"/>
      <c r="C9" s="261"/>
      <c r="D9" s="261"/>
      <c r="E9" s="261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</row>
    <row r="10" spans="1:75" ht="31.5" customHeight="1" x14ac:dyDescent="0.25">
      <c r="A10" s="266" t="s">
        <v>69</v>
      </c>
      <c r="B10" s="266" t="s">
        <v>18</v>
      </c>
      <c r="C10" s="266" t="s">
        <v>225</v>
      </c>
      <c r="D10" s="271" t="s">
        <v>86</v>
      </c>
      <c r="E10" s="271"/>
      <c r="F10" s="272" t="s">
        <v>264</v>
      </c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5"/>
      <c r="BR10" s="5"/>
      <c r="BS10" s="5"/>
      <c r="BT10" s="5"/>
      <c r="BU10" s="35"/>
      <c r="BV10" s="35"/>
      <c r="BW10" s="35"/>
    </row>
    <row r="11" spans="1:75" ht="32.25" customHeight="1" x14ac:dyDescent="0.25">
      <c r="A11" s="268"/>
      <c r="B11" s="268"/>
      <c r="C11" s="268"/>
      <c r="D11" s="271"/>
      <c r="E11" s="271"/>
      <c r="F11" s="263" t="s">
        <v>275</v>
      </c>
      <c r="G11" s="264"/>
      <c r="H11" s="264"/>
      <c r="I11" s="264"/>
      <c r="J11" s="264"/>
      <c r="K11" s="264"/>
      <c r="L11" s="264"/>
      <c r="M11" s="263" t="s">
        <v>275</v>
      </c>
      <c r="N11" s="264"/>
      <c r="O11" s="264"/>
      <c r="P11" s="264"/>
      <c r="Q11" s="264"/>
      <c r="R11" s="264"/>
      <c r="S11" s="264"/>
      <c r="T11" s="263" t="s">
        <v>288</v>
      </c>
      <c r="U11" s="264"/>
      <c r="V11" s="264"/>
      <c r="W11" s="264"/>
      <c r="X11" s="264"/>
      <c r="Y11" s="264"/>
      <c r="Z11" s="264"/>
      <c r="AA11" s="263" t="s">
        <v>288</v>
      </c>
      <c r="AB11" s="264"/>
      <c r="AC11" s="264"/>
      <c r="AD11" s="264"/>
      <c r="AE11" s="264"/>
      <c r="AF11" s="264"/>
      <c r="AG11" s="264"/>
      <c r="AH11" s="263" t="s">
        <v>277</v>
      </c>
      <c r="AI11" s="264"/>
      <c r="AJ11" s="264"/>
      <c r="AK11" s="264"/>
      <c r="AL11" s="264"/>
      <c r="AM11" s="264"/>
      <c r="AN11" s="264"/>
      <c r="AO11" s="263" t="s">
        <v>277</v>
      </c>
      <c r="AP11" s="264"/>
      <c r="AQ11" s="264"/>
      <c r="AR11" s="264"/>
      <c r="AS11" s="264"/>
      <c r="AT11" s="264"/>
      <c r="AU11" s="264"/>
      <c r="AV11" s="263" t="s">
        <v>287</v>
      </c>
      <c r="AW11" s="264"/>
      <c r="AX11" s="264"/>
      <c r="AY11" s="264"/>
      <c r="AZ11" s="264"/>
      <c r="BA11" s="264"/>
      <c r="BB11" s="265"/>
      <c r="BC11" s="274" t="s">
        <v>107</v>
      </c>
      <c r="BD11" s="275"/>
      <c r="BE11" s="275"/>
      <c r="BF11" s="275"/>
      <c r="BG11" s="275"/>
      <c r="BH11" s="275"/>
      <c r="BI11" s="276"/>
      <c r="BJ11" s="274" t="s">
        <v>107</v>
      </c>
      <c r="BK11" s="275"/>
      <c r="BL11" s="275"/>
      <c r="BM11" s="275"/>
      <c r="BN11" s="275"/>
      <c r="BO11" s="275"/>
      <c r="BP11" s="276"/>
      <c r="BQ11" s="35"/>
      <c r="BR11" s="35"/>
      <c r="BS11" s="35"/>
      <c r="BT11" s="35"/>
      <c r="BU11" s="35"/>
      <c r="BV11" s="35"/>
      <c r="BW11" s="35"/>
    </row>
    <row r="12" spans="1:75" ht="41.25" customHeight="1" x14ac:dyDescent="0.25">
      <c r="A12" s="268"/>
      <c r="B12" s="268"/>
      <c r="C12" s="268"/>
      <c r="D12" s="271"/>
      <c r="E12" s="271"/>
      <c r="F12" s="264" t="s">
        <v>10</v>
      </c>
      <c r="G12" s="264"/>
      <c r="H12" s="264"/>
      <c r="I12" s="264"/>
      <c r="J12" s="264"/>
      <c r="K12" s="264"/>
      <c r="L12" s="265"/>
      <c r="M12" s="263" t="s">
        <v>259</v>
      </c>
      <c r="N12" s="264"/>
      <c r="O12" s="264"/>
      <c r="P12" s="264"/>
      <c r="Q12" s="264"/>
      <c r="R12" s="264"/>
      <c r="S12" s="264"/>
      <c r="T12" s="264" t="s">
        <v>10</v>
      </c>
      <c r="U12" s="264"/>
      <c r="V12" s="264"/>
      <c r="W12" s="264"/>
      <c r="X12" s="264"/>
      <c r="Y12" s="264"/>
      <c r="Z12" s="265"/>
      <c r="AA12" s="263" t="s">
        <v>259</v>
      </c>
      <c r="AB12" s="264"/>
      <c r="AC12" s="264"/>
      <c r="AD12" s="264"/>
      <c r="AE12" s="264"/>
      <c r="AF12" s="264"/>
      <c r="AG12" s="264"/>
      <c r="AH12" s="263" t="s">
        <v>10</v>
      </c>
      <c r="AI12" s="264"/>
      <c r="AJ12" s="264"/>
      <c r="AK12" s="264"/>
      <c r="AL12" s="264"/>
      <c r="AM12" s="264"/>
      <c r="AN12" s="265"/>
      <c r="AO12" s="263" t="s">
        <v>259</v>
      </c>
      <c r="AP12" s="264"/>
      <c r="AQ12" s="264"/>
      <c r="AR12" s="264"/>
      <c r="AS12" s="264"/>
      <c r="AT12" s="264"/>
      <c r="AU12" s="264"/>
      <c r="AV12" s="263" t="s">
        <v>10</v>
      </c>
      <c r="AW12" s="264"/>
      <c r="AX12" s="264"/>
      <c r="AY12" s="264"/>
      <c r="AZ12" s="264"/>
      <c r="BA12" s="264"/>
      <c r="BB12" s="265"/>
      <c r="BC12" s="263" t="s">
        <v>10</v>
      </c>
      <c r="BD12" s="264"/>
      <c r="BE12" s="264"/>
      <c r="BF12" s="264"/>
      <c r="BG12" s="264"/>
      <c r="BH12" s="264"/>
      <c r="BI12" s="265"/>
      <c r="BJ12" s="273" t="s">
        <v>259</v>
      </c>
      <c r="BK12" s="273"/>
      <c r="BL12" s="273"/>
      <c r="BM12" s="273"/>
      <c r="BN12" s="273"/>
      <c r="BO12" s="273"/>
      <c r="BP12" s="273"/>
      <c r="BQ12" s="35"/>
      <c r="BR12" s="35"/>
      <c r="BS12" s="35"/>
      <c r="BT12" s="35"/>
      <c r="BU12" s="35"/>
      <c r="BV12" s="35"/>
      <c r="BW12" s="35"/>
    </row>
    <row r="13" spans="1:75" s="35" customFormat="1" ht="48" customHeight="1" x14ac:dyDescent="0.25">
      <c r="A13" s="268"/>
      <c r="B13" s="268"/>
      <c r="C13" s="268"/>
      <c r="D13" s="266" t="s">
        <v>88</v>
      </c>
      <c r="E13" s="266" t="s">
        <v>259</v>
      </c>
      <c r="F13" s="167" t="s">
        <v>27</v>
      </c>
      <c r="G13" s="263" t="s">
        <v>26</v>
      </c>
      <c r="H13" s="264"/>
      <c r="I13" s="264"/>
      <c r="J13" s="264"/>
      <c r="K13" s="264"/>
      <c r="L13" s="265"/>
      <c r="M13" s="226" t="s">
        <v>27</v>
      </c>
      <c r="N13" s="263" t="s">
        <v>26</v>
      </c>
      <c r="O13" s="264"/>
      <c r="P13" s="264"/>
      <c r="Q13" s="264"/>
      <c r="R13" s="264"/>
      <c r="S13" s="265"/>
      <c r="T13" s="128" t="s">
        <v>27</v>
      </c>
      <c r="U13" s="263" t="s">
        <v>26</v>
      </c>
      <c r="V13" s="264"/>
      <c r="W13" s="264"/>
      <c r="X13" s="264"/>
      <c r="Y13" s="264"/>
      <c r="Z13" s="265"/>
      <c r="AA13" s="213" t="s">
        <v>27</v>
      </c>
      <c r="AB13" s="263" t="s">
        <v>26</v>
      </c>
      <c r="AC13" s="264"/>
      <c r="AD13" s="264"/>
      <c r="AE13" s="264"/>
      <c r="AF13" s="264"/>
      <c r="AG13" s="265"/>
      <c r="AH13" s="128" t="s">
        <v>27</v>
      </c>
      <c r="AI13" s="263" t="s">
        <v>26</v>
      </c>
      <c r="AJ13" s="264"/>
      <c r="AK13" s="264"/>
      <c r="AL13" s="264"/>
      <c r="AM13" s="264"/>
      <c r="AN13" s="265"/>
      <c r="AO13" s="213" t="s">
        <v>27</v>
      </c>
      <c r="AP13" s="263" t="s">
        <v>26</v>
      </c>
      <c r="AQ13" s="264"/>
      <c r="AR13" s="264"/>
      <c r="AS13" s="264"/>
      <c r="AT13" s="264"/>
      <c r="AU13" s="265"/>
      <c r="AV13" s="226" t="s">
        <v>27</v>
      </c>
      <c r="AW13" s="263" t="s">
        <v>26</v>
      </c>
      <c r="AX13" s="264"/>
      <c r="AY13" s="264"/>
      <c r="AZ13" s="264"/>
      <c r="BA13" s="264"/>
      <c r="BB13" s="265"/>
      <c r="BC13" s="128" t="s">
        <v>27</v>
      </c>
      <c r="BD13" s="263" t="s">
        <v>26</v>
      </c>
      <c r="BE13" s="264"/>
      <c r="BF13" s="264"/>
      <c r="BG13" s="264"/>
      <c r="BH13" s="264"/>
      <c r="BI13" s="265"/>
      <c r="BJ13" s="213" t="s">
        <v>27</v>
      </c>
      <c r="BK13" s="263" t="s">
        <v>26</v>
      </c>
      <c r="BL13" s="264"/>
      <c r="BM13" s="264"/>
      <c r="BN13" s="264"/>
      <c r="BO13" s="264"/>
      <c r="BP13" s="265"/>
    </row>
    <row r="14" spans="1:75" s="35" customFormat="1" ht="66" customHeight="1" x14ac:dyDescent="0.25">
      <c r="A14" s="267"/>
      <c r="B14" s="267"/>
      <c r="C14" s="267"/>
      <c r="D14" s="267"/>
      <c r="E14" s="267"/>
      <c r="F14" s="126" t="s">
        <v>12</v>
      </c>
      <c r="G14" s="126" t="s">
        <v>12</v>
      </c>
      <c r="H14" s="26" t="s">
        <v>202</v>
      </c>
      <c r="I14" s="26" t="s">
        <v>203</v>
      </c>
      <c r="J14" s="26" t="s">
        <v>204</v>
      </c>
      <c r="K14" s="26" t="s">
        <v>205</v>
      </c>
      <c r="L14" s="26" t="s">
        <v>206</v>
      </c>
      <c r="M14" s="224" t="s">
        <v>12</v>
      </c>
      <c r="N14" s="224" t="s">
        <v>12</v>
      </c>
      <c r="O14" s="26" t="s">
        <v>202</v>
      </c>
      <c r="P14" s="26" t="s">
        <v>203</v>
      </c>
      <c r="Q14" s="26" t="s">
        <v>204</v>
      </c>
      <c r="R14" s="26" t="s">
        <v>205</v>
      </c>
      <c r="S14" s="26" t="s">
        <v>206</v>
      </c>
      <c r="T14" s="126" t="s">
        <v>12</v>
      </c>
      <c r="U14" s="126" t="s">
        <v>12</v>
      </c>
      <c r="V14" s="26" t="s">
        <v>202</v>
      </c>
      <c r="W14" s="26" t="s">
        <v>203</v>
      </c>
      <c r="X14" s="26" t="s">
        <v>204</v>
      </c>
      <c r="Y14" s="26" t="s">
        <v>205</v>
      </c>
      <c r="Z14" s="26" t="s">
        <v>206</v>
      </c>
      <c r="AA14" s="207" t="s">
        <v>12</v>
      </c>
      <c r="AB14" s="207" t="s">
        <v>12</v>
      </c>
      <c r="AC14" s="26" t="s">
        <v>202</v>
      </c>
      <c r="AD14" s="26" t="s">
        <v>203</v>
      </c>
      <c r="AE14" s="26" t="s">
        <v>204</v>
      </c>
      <c r="AF14" s="26" t="s">
        <v>205</v>
      </c>
      <c r="AG14" s="26" t="s">
        <v>206</v>
      </c>
      <c r="AH14" s="126" t="s">
        <v>12</v>
      </c>
      <c r="AI14" s="126" t="s">
        <v>12</v>
      </c>
      <c r="AJ14" s="26" t="s">
        <v>202</v>
      </c>
      <c r="AK14" s="26" t="s">
        <v>203</v>
      </c>
      <c r="AL14" s="26" t="s">
        <v>204</v>
      </c>
      <c r="AM14" s="26" t="s">
        <v>205</v>
      </c>
      <c r="AN14" s="26" t="s">
        <v>206</v>
      </c>
      <c r="AO14" s="207" t="s">
        <v>12</v>
      </c>
      <c r="AP14" s="207" t="s">
        <v>12</v>
      </c>
      <c r="AQ14" s="26" t="s">
        <v>202</v>
      </c>
      <c r="AR14" s="26" t="s">
        <v>203</v>
      </c>
      <c r="AS14" s="26" t="s">
        <v>204</v>
      </c>
      <c r="AT14" s="26" t="s">
        <v>205</v>
      </c>
      <c r="AU14" s="26" t="s">
        <v>206</v>
      </c>
      <c r="AV14" s="224" t="s">
        <v>12</v>
      </c>
      <c r="AW14" s="224" t="s">
        <v>12</v>
      </c>
      <c r="AX14" s="26" t="s">
        <v>202</v>
      </c>
      <c r="AY14" s="26" t="s">
        <v>203</v>
      </c>
      <c r="AZ14" s="26" t="s">
        <v>204</v>
      </c>
      <c r="BA14" s="26" t="s">
        <v>205</v>
      </c>
      <c r="BB14" s="26" t="s">
        <v>206</v>
      </c>
      <c r="BC14" s="126" t="s">
        <v>12</v>
      </c>
      <c r="BD14" s="126" t="s">
        <v>12</v>
      </c>
      <c r="BE14" s="26" t="s">
        <v>202</v>
      </c>
      <c r="BF14" s="26" t="s">
        <v>203</v>
      </c>
      <c r="BG14" s="26" t="s">
        <v>204</v>
      </c>
      <c r="BH14" s="26" t="s">
        <v>205</v>
      </c>
      <c r="BI14" s="26" t="s">
        <v>206</v>
      </c>
      <c r="BJ14" s="207" t="s">
        <v>12</v>
      </c>
      <c r="BK14" s="207" t="s">
        <v>12</v>
      </c>
      <c r="BL14" s="26" t="s">
        <v>202</v>
      </c>
      <c r="BM14" s="26" t="s">
        <v>203</v>
      </c>
      <c r="BN14" s="26" t="s">
        <v>204</v>
      </c>
      <c r="BO14" s="26" t="s">
        <v>205</v>
      </c>
      <c r="BP14" s="26" t="s">
        <v>206</v>
      </c>
    </row>
    <row r="15" spans="1:75" s="35" customFormat="1" x14ac:dyDescent="0.25">
      <c r="A15" s="127">
        <v>1</v>
      </c>
      <c r="B15" s="127">
        <f>A15+1</f>
        <v>2</v>
      </c>
      <c r="C15" s="212">
        <f t="shared" ref="C15:BP15" si="0">B15+1</f>
        <v>3</v>
      </c>
      <c r="D15" s="212">
        <f t="shared" si="0"/>
        <v>4</v>
      </c>
      <c r="E15" s="212">
        <f t="shared" si="0"/>
        <v>5</v>
      </c>
      <c r="F15" s="212">
        <f t="shared" si="0"/>
        <v>6</v>
      </c>
      <c r="G15" s="212">
        <f t="shared" si="0"/>
        <v>7</v>
      </c>
      <c r="H15" s="212">
        <f t="shared" si="0"/>
        <v>8</v>
      </c>
      <c r="I15" s="212">
        <f t="shared" si="0"/>
        <v>9</v>
      </c>
      <c r="J15" s="212">
        <f t="shared" si="0"/>
        <v>10</v>
      </c>
      <c r="K15" s="212">
        <f t="shared" si="0"/>
        <v>11</v>
      </c>
      <c r="L15" s="212">
        <f t="shared" si="0"/>
        <v>12</v>
      </c>
      <c r="M15" s="227">
        <f t="shared" ref="M15" si="1">L15+1</f>
        <v>13</v>
      </c>
      <c r="N15" s="227">
        <f t="shared" ref="N15" si="2">M15+1</f>
        <v>14</v>
      </c>
      <c r="O15" s="227">
        <f t="shared" ref="O15" si="3">N15+1</f>
        <v>15</v>
      </c>
      <c r="P15" s="227">
        <f t="shared" ref="P15" si="4">O15+1</f>
        <v>16</v>
      </c>
      <c r="Q15" s="227">
        <f t="shared" ref="Q15" si="5">P15+1</f>
        <v>17</v>
      </c>
      <c r="R15" s="227">
        <f t="shared" ref="R15" si="6">Q15+1</f>
        <v>18</v>
      </c>
      <c r="S15" s="227">
        <f t="shared" ref="S15" si="7">R15+1</f>
        <v>19</v>
      </c>
      <c r="T15" s="212">
        <f>L15+1</f>
        <v>13</v>
      </c>
      <c r="U15" s="212">
        <f t="shared" si="0"/>
        <v>14</v>
      </c>
      <c r="V15" s="212">
        <f t="shared" si="0"/>
        <v>15</v>
      </c>
      <c r="W15" s="212">
        <f t="shared" si="0"/>
        <v>16</v>
      </c>
      <c r="X15" s="212">
        <f t="shared" si="0"/>
        <v>17</v>
      </c>
      <c r="Y15" s="212">
        <f t="shared" si="0"/>
        <v>18</v>
      </c>
      <c r="Z15" s="212">
        <f t="shared" si="0"/>
        <v>19</v>
      </c>
      <c r="AA15" s="212">
        <f t="shared" si="0"/>
        <v>20</v>
      </c>
      <c r="AB15" s="212">
        <f t="shared" si="0"/>
        <v>21</v>
      </c>
      <c r="AC15" s="212">
        <f t="shared" si="0"/>
        <v>22</v>
      </c>
      <c r="AD15" s="212">
        <f t="shared" si="0"/>
        <v>23</v>
      </c>
      <c r="AE15" s="212">
        <f t="shared" si="0"/>
        <v>24</v>
      </c>
      <c r="AF15" s="212">
        <f t="shared" si="0"/>
        <v>25</v>
      </c>
      <c r="AG15" s="212">
        <f t="shared" si="0"/>
        <v>26</v>
      </c>
      <c r="AH15" s="212">
        <f t="shared" si="0"/>
        <v>27</v>
      </c>
      <c r="AI15" s="212">
        <f t="shared" si="0"/>
        <v>28</v>
      </c>
      <c r="AJ15" s="212">
        <f t="shared" si="0"/>
        <v>29</v>
      </c>
      <c r="AK15" s="212">
        <f t="shared" si="0"/>
        <v>30</v>
      </c>
      <c r="AL15" s="212">
        <f t="shared" si="0"/>
        <v>31</v>
      </c>
      <c r="AM15" s="212">
        <f t="shared" si="0"/>
        <v>32</v>
      </c>
      <c r="AN15" s="212">
        <f t="shared" si="0"/>
        <v>33</v>
      </c>
      <c r="AO15" s="212">
        <f t="shared" si="0"/>
        <v>34</v>
      </c>
      <c r="AP15" s="212">
        <f t="shared" si="0"/>
        <v>35</v>
      </c>
      <c r="AQ15" s="212">
        <f t="shared" si="0"/>
        <v>36</v>
      </c>
      <c r="AR15" s="212">
        <f t="shared" si="0"/>
        <v>37</v>
      </c>
      <c r="AS15" s="212">
        <f t="shared" si="0"/>
        <v>38</v>
      </c>
      <c r="AT15" s="212">
        <f t="shared" si="0"/>
        <v>39</v>
      </c>
      <c r="AU15" s="212">
        <f t="shared" si="0"/>
        <v>40</v>
      </c>
      <c r="AV15" s="227">
        <f t="shared" ref="AV15" si="8">AU15+1</f>
        <v>41</v>
      </c>
      <c r="AW15" s="227">
        <f t="shared" ref="AW15" si="9">AV15+1</f>
        <v>42</v>
      </c>
      <c r="AX15" s="227">
        <f t="shared" ref="AX15" si="10">AW15+1</f>
        <v>43</v>
      </c>
      <c r="AY15" s="227">
        <f t="shared" ref="AY15" si="11">AX15+1</f>
        <v>44</v>
      </c>
      <c r="AZ15" s="227">
        <f t="shared" ref="AZ15" si="12">AY15+1</f>
        <v>45</v>
      </c>
      <c r="BA15" s="227">
        <f t="shared" ref="BA15" si="13">AZ15+1</f>
        <v>46</v>
      </c>
      <c r="BB15" s="227">
        <f t="shared" ref="BB15" si="14">BA15+1</f>
        <v>47</v>
      </c>
      <c r="BC15" s="212">
        <f>AU15+1</f>
        <v>41</v>
      </c>
      <c r="BD15" s="212">
        <f t="shared" si="0"/>
        <v>42</v>
      </c>
      <c r="BE15" s="212">
        <f t="shared" si="0"/>
        <v>43</v>
      </c>
      <c r="BF15" s="212">
        <f t="shared" si="0"/>
        <v>44</v>
      </c>
      <c r="BG15" s="212">
        <f t="shared" si="0"/>
        <v>45</v>
      </c>
      <c r="BH15" s="212">
        <f t="shared" si="0"/>
        <v>46</v>
      </c>
      <c r="BI15" s="212">
        <f t="shared" si="0"/>
        <v>47</v>
      </c>
      <c r="BJ15" s="212">
        <f t="shared" si="0"/>
        <v>48</v>
      </c>
      <c r="BK15" s="212">
        <f t="shared" si="0"/>
        <v>49</v>
      </c>
      <c r="BL15" s="212">
        <f t="shared" si="0"/>
        <v>50</v>
      </c>
      <c r="BM15" s="212">
        <f t="shared" si="0"/>
        <v>51</v>
      </c>
      <c r="BN15" s="212">
        <f t="shared" si="0"/>
        <v>52</v>
      </c>
      <c r="BO15" s="212">
        <f t="shared" si="0"/>
        <v>53</v>
      </c>
      <c r="BP15" s="212">
        <f t="shared" si="0"/>
        <v>54</v>
      </c>
    </row>
    <row r="16" spans="1:75" s="137" customFormat="1" ht="18" customHeight="1" x14ac:dyDescent="0.25">
      <c r="A16" s="140">
        <f>'Приложение 1'!A14</f>
        <v>1</v>
      </c>
      <c r="B16" s="141" t="str">
        <f>'Приложение 1'!B14</f>
        <v>Приобретение ИТ-имущества</v>
      </c>
      <c r="C16" s="140"/>
      <c r="D16" s="145">
        <f>SUM(D17:D17)</f>
        <v>0</v>
      </c>
      <c r="E16" s="145">
        <f>SUM(E17:E17)</f>
        <v>0</v>
      </c>
      <c r="F16" s="145">
        <f>SUM(F17:F17)</f>
        <v>0</v>
      </c>
      <c r="G16" s="145">
        <f>SUM(G17:G17)</f>
        <v>0</v>
      </c>
      <c r="H16" s="143"/>
      <c r="I16" s="143"/>
      <c r="J16" s="143"/>
      <c r="K16" s="143"/>
      <c r="L16" s="145">
        <f>SUM(L17:L17)</f>
        <v>0</v>
      </c>
      <c r="M16" s="145">
        <f>SUM(M17:M17)</f>
        <v>0</v>
      </c>
      <c r="N16" s="145">
        <f>SUM(N17:N17)</f>
        <v>0</v>
      </c>
      <c r="O16" s="143"/>
      <c r="P16" s="143"/>
      <c r="Q16" s="143"/>
      <c r="R16" s="143"/>
      <c r="S16" s="145">
        <f>SUM(S17:S17)</f>
        <v>0</v>
      </c>
      <c r="T16" s="145">
        <f>SUM(T17:T17)</f>
        <v>0</v>
      </c>
      <c r="U16" s="145">
        <f>SUM(U17:U17)</f>
        <v>0</v>
      </c>
      <c r="V16" s="143"/>
      <c r="W16" s="143"/>
      <c r="X16" s="143"/>
      <c r="Y16" s="143"/>
      <c r="Z16" s="145">
        <f>SUM(Z17:Z17)</f>
        <v>0</v>
      </c>
      <c r="AA16" s="145">
        <f>SUM(AA17:AA17)</f>
        <v>0</v>
      </c>
      <c r="AB16" s="145">
        <f>SUM(AB17:AB17)</f>
        <v>0</v>
      </c>
      <c r="AC16" s="143"/>
      <c r="AD16" s="143"/>
      <c r="AE16" s="143"/>
      <c r="AF16" s="143"/>
      <c r="AG16" s="145">
        <f>SUM(AG17:AG17)</f>
        <v>0</v>
      </c>
      <c r="AH16" s="145">
        <f>SUM(AH17:AH17)</f>
        <v>0</v>
      </c>
      <c r="AI16" s="145">
        <f>SUM(AI17:AI17)</f>
        <v>0</v>
      </c>
      <c r="AJ16" s="143"/>
      <c r="AK16" s="143"/>
      <c r="AL16" s="143"/>
      <c r="AM16" s="143"/>
      <c r="AN16" s="145">
        <f>SUM(AN17:AN17)</f>
        <v>0</v>
      </c>
      <c r="AO16" s="145">
        <f>SUM(AO17:AO17)</f>
        <v>0</v>
      </c>
      <c r="AP16" s="145">
        <f>SUM(AP17:AP17)</f>
        <v>0</v>
      </c>
      <c r="AQ16" s="143"/>
      <c r="AR16" s="143"/>
      <c r="AS16" s="143"/>
      <c r="AT16" s="143"/>
      <c r="AU16" s="145">
        <f>SUM(AU17:AU17)</f>
        <v>0</v>
      </c>
      <c r="AV16" s="145">
        <f>SUM(AV17:AV17)</f>
        <v>0</v>
      </c>
      <c r="AW16" s="145">
        <f>SUM(AW17:AW17)</f>
        <v>0</v>
      </c>
      <c r="AX16" s="143"/>
      <c r="AY16" s="143"/>
      <c r="AZ16" s="143"/>
      <c r="BA16" s="143"/>
      <c r="BB16" s="145">
        <f>SUM(BB17:BB17)</f>
        <v>0</v>
      </c>
      <c r="BC16" s="145">
        <f>SUM(BC17:BC17)</f>
        <v>0</v>
      </c>
      <c r="BD16" s="145">
        <f>SUM(BD17:BD17)</f>
        <v>0</v>
      </c>
      <c r="BE16" s="143"/>
      <c r="BF16" s="143"/>
      <c r="BG16" s="143"/>
      <c r="BH16" s="143"/>
      <c r="BI16" s="145">
        <f>SUM(BI17:BI17)</f>
        <v>0</v>
      </c>
      <c r="BJ16" s="145">
        <f>SUM(BJ17:BJ17)</f>
        <v>0</v>
      </c>
      <c r="BK16" s="145">
        <f>SUM(BK17:BK17)</f>
        <v>0</v>
      </c>
      <c r="BL16" s="143"/>
      <c r="BM16" s="143"/>
      <c r="BN16" s="143"/>
      <c r="BO16" s="143"/>
      <c r="BP16" s="145">
        <f>SUM(BP17:BP17)</f>
        <v>0</v>
      </c>
    </row>
    <row r="17" spans="1:73" s="35" customFormat="1" ht="11.25" customHeight="1" x14ac:dyDescent="0.25">
      <c r="A17" s="138"/>
      <c r="B17" s="139"/>
      <c r="C17" s="138"/>
      <c r="D17" s="144"/>
      <c r="E17" s="144"/>
      <c r="F17" s="32"/>
      <c r="G17" s="144"/>
      <c r="H17" s="32"/>
      <c r="I17" s="32"/>
      <c r="J17" s="32"/>
      <c r="K17" s="32"/>
      <c r="L17" s="144"/>
      <c r="M17" s="32"/>
      <c r="N17" s="144"/>
      <c r="O17" s="32"/>
      <c r="P17" s="32"/>
      <c r="Q17" s="32"/>
      <c r="R17" s="32"/>
      <c r="S17" s="144"/>
      <c r="T17" s="32"/>
      <c r="U17" s="144"/>
      <c r="V17" s="32"/>
      <c r="W17" s="32"/>
      <c r="X17" s="32"/>
      <c r="Y17" s="32"/>
      <c r="Z17" s="144"/>
      <c r="AA17" s="32"/>
      <c r="AB17" s="144"/>
      <c r="AC17" s="32"/>
      <c r="AD17" s="32"/>
      <c r="AE17" s="32"/>
      <c r="AF17" s="32"/>
      <c r="AG17" s="144"/>
      <c r="AH17" s="32"/>
      <c r="AI17" s="144"/>
      <c r="AJ17" s="32"/>
      <c r="AK17" s="32"/>
      <c r="AL17" s="32"/>
      <c r="AM17" s="32"/>
      <c r="AN17" s="144"/>
      <c r="AO17" s="32"/>
      <c r="AP17" s="144"/>
      <c r="AQ17" s="32"/>
      <c r="AR17" s="32"/>
      <c r="AS17" s="32"/>
      <c r="AT17" s="32"/>
      <c r="AU17" s="144"/>
      <c r="AV17" s="32"/>
      <c r="AW17" s="144"/>
      <c r="AX17" s="32"/>
      <c r="AY17" s="32"/>
      <c r="AZ17" s="32"/>
      <c r="BA17" s="32"/>
      <c r="BB17" s="144"/>
      <c r="BC17" s="144"/>
      <c r="BD17" s="144"/>
      <c r="BE17" s="32"/>
      <c r="BF17" s="32"/>
      <c r="BG17" s="32"/>
      <c r="BH17" s="32"/>
      <c r="BI17" s="144"/>
      <c r="BJ17" s="32"/>
      <c r="BK17" s="144"/>
      <c r="BL17" s="32"/>
      <c r="BM17" s="32"/>
      <c r="BN17" s="32"/>
      <c r="BO17" s="32"/>
      <c r="BP17" s="144"/>
    </row>
    <row r="18" spans="1:73" s="137" customFormat="1" x14ac:dyDescent="0.25">
      <c r="A18" s="140">
        <f>'Приложение 1'!A16</f>
        <v>2</v>
      </c>
      <c r="B18" s="141" t="str">
        <f>'Приложение 1'!B16</f>
        <v>Оснащение интеллектуальной системой учета</v>
      </c>
      <c r="C18" s="140"/>
      <c r="D18" s="145">
        <f>SUM(D19:D19)</f>
        <v>607.35431002263351</v>
      </c>
      <c r="E18" s="145">
        <f>SUM(E19:E19)</f>
        <v>892.68411599582294</v>
      </c>
      <c r="F18" s="145">
        <f>SUM(F19:F19)</f>
        <v>0</v>
      </c>
      <c r="G18" s="145">
        <f>SUM(G19:G19)</f>
        <v>184.65698278000002</v>
      </c>
      <c r="H18" s="143"/>
      <c r="I18" s="143"/>
      <c r="J18" s="143"/>
      <c r="K18" s="143"/>
      <c r="L18" s="145">
        <f>SUM(L19:L19)</f>
        <v>184.65698278000002</v>
      </c>
      <c r="M18" s="145">
        <f>SUM(M19:M19)</f>
        <v>0</v>
      </c>
      <c r="N18" s="145">
        <f>SUM(N19:N19)</f>
        <v>181.08192430722821</v>
      </c>
      <c r="O18" s="143"/>
      <c r="P18" s="143"/>
      <c r="Q18" s="143"/>
      <c r="R18" s="143"/>
      <c r="S18" s="145">
        <f>SUM(S19:S19)</f>
        <v>181.08192430722821</v>
      </c>
      <c r="T18" s="145">
        <f>SUM(T19:T19)</f>
        <v>0</v>
      </c>
      <c r="U18" s="145">
        <f>SUM(U19:U19)</f>
        <v>201.72741711309467</v>
      </c>
      <c r="V18" s="143"/>
      <c r="W18" s="143"/>
      <c r="X18" s="143"/>
      <c r="Y18" s="143"/>
      <c r="Z18" s="145">
        <f>SUM(Z19:Z19)</f>
        <v>201.72741711309467</v>
      </c>
      <c r="AA18" s="145">
        <f>SUM(AA19:AA19)</f>
        <v>0</v>
      </c>
      <c r="AB18" s="145">
        <f>SUM(AB19:AB19)</f>
        <v>206.6751411771084</v>
      </c>
      <c r="AC18" s="143"/>
      <c r="AD18" s="143"/>
      <c r="AE18" s="143"/>
      <c r="AF18" s="143"/>
      <c r="AG18" s="145">
        <f>SUM(AG19:AG19)</f>
        <v>206.6751411771084</v>
      </c>
      <c r="AH18" s="145">
        <f>SUM(AH19:AH19)</f>
        <v>0</v>
      </c>
      <c r="AI18" s="145">
        <f>SUM(AI19:AI19)</f>
        <v>220.96991012953879</v>
      </c>
      <c r="AJ18" s="143"/>
      <c r="AK18" s="143"/>
      <c r="AL18" s="143"/>
      <c r="AM18" s="143"/>
      <c r="AN18" s="145">
        <f>SUM(AN19:AN19)</f>
        <v>220.96991012953879</v>
      </c>
      <c r="AO18" s="145">
        <f>SUM(AO19:AO19)</f>
        <v>0</v>
      </c>
      <c r="AP18" s="145">
        <f>SUM(AP19:AP19)</f>
        <v>235.89788947330544</v>
      </c>
      <c r="AQ18" s="143"/>
      <c r="AR18" s="143"/>
      <c r="AS18" s="143"/>
      <c r="AT18" s="143"/>
      <c r="AU18" s="145">
        <f>SUM(AU19:AU19)</f>
        <v>235.89788947330544</v>
      </c>
      <c r="AV18" s="145">
        <f>SUM(AV19:AV19)</f>
        <v>0</v>
      </c>
      <c r="AW18" s="145">
        <f>SUM(AW19:AW19)</f>
        <v>269.02916103818097</v>
      </c>
      <c r="AX18" s="143"/>
      <c r="AY18" s="143"/>
      <c r="AZ18" s="143"/>
      <c r="BA18" s="143"/>
      <c r="BB18" s="145">
        <f>SUM(BB19:BB19)</f>
        <v>269.02916103818097</v>
      </c>
      <c r="BC18" s="145">
        <f>SUM(BC19:BC19)</f>
        <v>0</v>
      </c>
      <c r="BD18" s="145">
        <f>SUM(BD19:BD19)</f>
        <v>607.35431002263351</v>
      </c>
      <c r="BE18" s="143"/>
      <c r="BF18" s="143"/>
      <c r="BG18" s="143"/>
      <c r="BH18" s="143"/>
      <c r="BI18" s="145">
        <f>SUM(BI19:BI19)</f>
        <v>607.35431002263351</v>
      </c>
      <c r="BJ18" s="145">
        <f>SUM(BJ19:BJ19)</f>
        <v>0</v>
      </c>
      <c r="BK18" s="145">
        <f>SUM(BK19:BK19)</f>
        <v>892.68411599582294</v>
      </c>
      <c r="BL18" s="143"/>
      <c r="BM18" s="143"/>
      <c r="BN18" s="143"/>
      <c r="BO18" s="143"/>
      <c r="BP18" s="145">
        <f>SUM(BP19:BP19)</f>
        <v>892.68411599582294</v>
      </c>
    </row>
    <row r="19" spans="1:73" s="35" customFormat="1" ht="31.5" x14ac:dyDescent="0.25">
      <c r="A19" s="138" t="str">
        <f>'Приложение 1'!A17</f>
        <v>2.1.</v>
      </c>
      <c r="B19" s="139" t="str">
        <f>'Приложение 1'!B17</f>
        <v xml:space="preserve">Оборудование многоквартирных жилых домов интеллектуальной системой учета </v>
      </c>
      <c r="C19" s="138" t="str">
        <f>'Приложение 1'!C17</f>
        <v>N_S01</v>
      </c>
      <c r="D19" s="144">
        <f>'Приложение 2'!I17</f>
        <v>607.35431002263351</v>
      </c>
      <c r="E19" s="144">
        <f>'Приложение 2'!N17</f>
        <v>892.68411599582294</v>
      </c>
      <c r="F19" s="32"/>
      <c r="G19" s="144">
        <f>'Приложение 2'!W17</f>
        <v>184.65698278000002</v>
      </c>
      <c r="H19" s="32"/>
      <c r="I19" s="32"/>
      <c r="J19" s="32"/>
      <c r="K19" s="32"/>
      <c r="L19" s="144">
        <f>G19</f>
        <v>184.65698278000002</v>
      </c>
      <c r="M19" s="32"/>
      <c r="N19" s="144">
        <f>'Приложение 2'!X17</f>
        <v>181.08192430722821</v>
      </c>
      <c r="O19" s="32"/>
      <c r="P19" s="32"/>
      <c r="Q19" s="32"/>
      <c r="R19" s="32"/>
      <c r="S19" s="144">
        <f>N19</f>
        <v>181.08192430722821</v>
      </c>
      <c r="T19" s="32"/>
      <c r="U19" s="144">
        <f>'Приложение 2'!Y17</f>
        <v>201.72741711309467</v>
      </c>
      <c r="V19" s="32"/>
      <c r="W19" s="32"/>
      <c r="X19" s="32"/>
      <c r="Y19" s="32"/>
      <c r="Z19" s="144">
        <f>U19</f>
        <v>201.72741711309467</v>
      </c>
      <c r="AA19" s="32"/>
      <c r="AB19" s="144">
        <f>'Приложение 2'!Z17</f>
        <v>206.6751411771084</v>
      </c>
      <c r="AC19" s="32"/>
      <c r="AD19" s="32"/>
      <c r="AE19" s="32"/>
      <c r="AF19" s="32"/>
      <c r="AG19" s="144">
        <f>AB19</f>
        <v>206.6751411771084</v>
      </c>
      <c r="AH19" s="32"/>
      <c r="AI19" s="144">
        <f>'Приложение 2'!AA17</f>
        <v>220.96991012953879</v>
      </c>
      <c r="AJ19" s="32"/>
      <c r="AK19" s="32"/>
      <c r="AL19" s="32"/>
      <c r="AM19" s="32"/>
      <c r="AN19" s="144">
        <f>AI19</f>
        <v>220.96991012953879</v>
      </c>
      <c r="AO19" s="32"/>
      <c r="AP19" s="144">
        <f>'Приложение 2'!AB17</f>
        <v>235.89788947330544</v>
      </c>
      <c r="AQ19" s="32"/>
      <c r="AR19" s="32"/>
      <c r="AS19" s="32"/>
      <c r="AT19" s="32"/>
      <c r="AU19" s="144">
        <f>AP19</f>
        <v>235.89788947330544</v>
      </c>
      <c r="AV19" s="32"/>
      <c r="AW19" s="144">
        <f>'Приложение 2'!AC17</f>
        <v>269.02916103818097</v>
      </c>
      <c r="AX19" s="32"/>
      <c r="AY19" s="32"/>
      <c r="AZ19" s="32"/>
      <c r="BA19" s="32"/>
      <c r="BB19" s="144">
        <f>AW19</f>
        <v>269.02916103818097</v>
      </c>
      <c r="BC19" s="144">
        <f>AH19+T19+F19</f>
        <v>0</v>
      </c>
      <c r="BD19" s="144">
        <f>AI19+U19+G19</f>
        <v>607.35431002263351</v>
      </c>
      <c r="BE19" s="32"/>
      <c r="BF19" s="32"/>
      <c r="BG19" s="32"/>
      <c r="BH19" s="32"/>
      <c r="BI19" s="144">
        <f>BD19</f>
        <v>607.35431002263351</v>
      </c>
      <c r="BJ19" s="32"/>
      <c r="BK19" s="144">
        <f>AW19+AP19+AB19+N19</f>
        <v>892.68411599582294</v>
      </c>
      <c r="BL19" s="32"/>
      <c r="BM19" s="32"/>
      <c r="BN19" s="32"/>
      <c r="BO19" s="32"/>
      <c r="BP19" s="144">
        <f>BK19</f>
        <v>892.68411599582294</v>
      </c>
    </row>
    <row r="20" spans="1:73" s="35" customFormat="1" ht="6.75" customHeight="1" x14ac:dyDescent="0.25">
      <c r="A20" s="138"/>
      <c r="B20" s="139"/>
      <c r="C20" s="138"/>
      <c r="D20" s="144"/>
      <c r="E20" s="144"/>
      <c r="F20" s="32"/>
      <c r="G20" s="144"/>
      <c r="H20" s="32"/>
      <c r="I20" s="32"/>
      <c r="J20" s="32"/>
      <c r="K20" s="32"/>
      <c r="L20" s="144"/>
      <c r="M20" s="32"/>
      <c r="N20" s="144"/>
      <c r="O20" s="32"/>
      <c r="P20" s="32"/>
      <c r="Q20" s="32"/>
      <c r="R20" s="32"/>
      <c r="S20" s="144"/>
      <c r="T20" s="32"/>
      <c r="U20" s="144"/>
      <c r="V20" s="32"/>
      <c r="W20" s="32"/>
      <c r="X20" s="32"/>
      <c r="Y20" s="32"/>
      <c r="Z20" s="144"/>
      <c r="AA20" s="32"/>
      <c r="AB20" s="144"/>
      <c r="AC20" s="32"/>
      <c r="AD20" s="32"/>
      <c r="AE20" s="32"/>
      <c r="AF20" s="32"/>
      <c r="AG20" s="144"/>
      <c r="AH20" s="32"/>
      <c r="AI20" s="144"/>
      <c r="AJ20" s="32"/>
      <c r="AK20" s="32"/>
      <c r="AL20" s="32"/>
      <c r="AM20" s="32"/>
      <c r="AN20" s="144"/>
      <c r="AO20" s="32"/>
      <c r="AP20" s="144"/>
      <c r="AQ20" s="32"/>
      <c r="AR20" s="32"/>
      <c r="AS20" s="32"/>
      <c r="AT20" s="32"/>
      <c r="AU20" s="144"/>
      <c r="AV20" s="32"/>
      <c r="AW20" s="144"/>
      <c r="AX20" s="32"/>
      <c r="AY20" s="32"/>
      <c r="AZ20" s="32"/>
      <c r="BA20" s="32"/>
      <c r="BB20" s="144"/>
      <c r="BC20" s="144"/>
      <c r="BD20" s="144"/>
      <c r="BE20" s="32"/>
      <c r="BF20" s="32"/>
      <c r="BG20" s="32"/>
      <c r="BH20" s="32"/>
      <c r="BI20" s="144"/>
      <c r="BJ20" s="32"/>
      <c r="BK20" s="144"/>
      <c r="BL20" s="32"/>
      <c r="BM20" s="32"/>
      <c r="BN20" s="32"/>
      <c r="BO20" s="32"/>
      <c r="BP20" s="144"/>
    </row>
    <row r="21" spans="1:73" s="137" customFormat="1" outlineLevel="1" x14ac:dyDescent="0.25">
      <c r="A21" s="140">
        <f>'Приложение 1'!A19</f>
        <v>3</v>
      </c>
      <c r="B21" s="141" t="str">
        <f>'Приложение 1'!B19</f>
        <v>Иные проекты</v>
      </c>
      <c r="C21" s="140"/>
      <c r="D21" s="145">
        <f>SUM(D22:D24)</f>
        <v>0</v>
      </c>
      <c r="E21" s="145">
        <f>SUM(E22:E24)</f>
        <v>0</v>
      </c>
      <c r="F21" s="145">
        <f>SUM(F22:F24)</f>
        <v>0</v>
      </c>
      <c r="G21" s="145">
        <f>SUM(G22:G24)</f>
        <v>0</v>
      </c>
      <c r="H21" s="143"/>
      <c r="I21" s="143"/>
      <c r="J21" s="143"/>
      <c r="K21" s="143"/>
      <c r="L21" s="145">
        <f>SUM(L22:L24)</f>
        <v>0</v>
      </c>
      <c r="M21" s="145">
        <f>SUM(M22:M24)</f>
        <v>0</v>
      </c>
      <c r="N21" s="145">
        <f>SUM(N22:N24)</f>
        <v>0</v>
      </c>
      <c r="O21" s="143"/>
      <c r="P21" s="143"/>
      <c r="Q21" s="143"/>
      <c r="R21" s="143"/>
      <c r="S21" s="145">
        <f>SUM(S22:S24)</f>
        <v>0</v>
      </c>
      <c r="T21" s="145">
        <f>SUM(T22:T24)</f>
        <v>0</v>
      </c>
      <c r="U21" s="145">
        <f>SUM(U22:U24)</f>
        <v>0</v>
      </c>
      <c r="V21" s="143"/>
      <c r="W21" s="143"/>
      <c r="X21" s="143"/>
      <c r="Y21" s="143"/>
      <c r="Z21" s="145">
        <f>SUM(Z22:Z24)</f>
        <v>0</v>
      </c>
      <c r="AA21" s="145">
        <f>SUM(AA22:AA24)</f>
        <v>0</v>
      </c>
      <c r="AB21" s="145">
        <f>SUM(AB22:AB24)</f>
        <v>0</v>
      </c>
      <c r="AC21" s="143"/>
      <c r="AD21" s="143"/>
      <c r="AE21" s="143"/>
      <c r="AF21" s="143"/>
      <c r="AG21" s="145">
        <f>SUM(AG22:AG24)</f>
        <v>0</v>
      </c>
      <c r="AH21" s="145">
        <f>SUM(AH22:AH24)</f>
        <v>0</v>
      </c>
      <c r="AI21" s="145">
        <f>SUM(AI22:AI24)</f>
        <v>0</v>
      </c>
      <c r="AJ21" s="143"/>
      <c r="AK21" s="143"/>
      <c r="AL21" s="143"/>
      <c r="AM21" s="143"/>
      <c r="AN21" s="145">
        <f>SUM(AN22:AN24)</f>
        <v>0</v>
      </c>
      <c r="AO21" s="145">
        <f>SUM(AO22:AO24)</f>
        <v>0</v>
      </c>
      <c r="AP21" s="145">
        <f>SUM(AP22:AP24)</f>
        <v>0</v>
      </c>
      <c r="AQ21" s="143"/>
      <c r="AR21" s="143"/>
      <c r="AS21" s="143"/>
      <c r="AT21" s="143"/>
      <c r="AU21" s="145">
        <f>SUM(AU22:AU24)</f>
        <v>0</v>
      </c>
      <c r="AV21" s="145">
        <f>SUM(AV22:AV24)</f>
        <v>0</v>
      </c>
      <c r="AW21" s="145">
        <f>SUM(AW22:AW24)</f>
        <v>0</v>
      </c>
      <c r="AX21" s="143"/>
      <c r="AY21" s="143"/>
      <c r="AZ21" s="143"/>
      <c r="BA21" s="143"/>
      <c r="BB21" s="145">
        <f>SUM(BB22:BB24)</f>
        <v>0</v>
      </c>
      <c r="BC21" s="145">
        <f>SUM(BC22:BC24)</f>
        <v>0</v>
      </c>
      <c r="BD21" s="145">
        <f>SUM(BD22:BD24)</f>
        <v>0</v>
      </c>
      <c r="BE21" s="143"/>
      <c r="BF21" s="143"/>
      <c r="BG21" s="143"/>
      <c r="BH21" s="143"/>
      <c r="BI21" s="145">
        <f>SUM(BI22:BI24)</f>
        <v>0</v>
      </c>
      <c r="BJ21" s="145">
        <f>SUM(BJ22:BJ24)</f>
        <v>0</v>
      </c>
      <c r="BK21" s="145">
        <f>SUM(BK22:BK24)</f>
        <v>0</v>
      </c>
      <c r="BL21" s="143"/>
      <c r="BM21" s="143"/>
      <c r="BN21" s="143"/>
      <c r="BO21" s="143"/>
      <c r="BP21" s="145">
        <f>SUM(BP22:BP24)</f>
        <v>0</v>
      </c>
    </row>
    <row r="22" spans="1:73" s="35" customFormat="1" hidden="1" x14ac:dyDescent="0.25">
      <c r="A22" s="138">
        <f>'Приложение 1'!A20</f>
        <v>0</v>
      </c>
      <c r="B22" s="139">
        <f>'Приложение 1'!B20</f>
        <v>0</v>
      </c>
      <c r="C22" s="138">
        <f>'Приложение 1'!C20</f>
        <v>0</v>
      </c>
      <c r="D22" s="144">
        <f>'Приложение 2'!I20</f>
        <v>0</v>
      </c>
      <c r="E22" s="144">
        <f>'Приложение 2'!N20</f>
        <v>0</v>
      </c>
      <c r="F22" s="32"/>
      <c r="G22" s="144">
        <f>'Приложение 2'!W20</f>
        <v>0</v>
      </c>
      <c r="H22" s="32"/>
      <c r="I22" s="32"/>
      <c r="J22" s="32"/>
      <c r="K22" s="32"/>
      <c r="L22" s="144">
        <f>G22</f>
        <v>0</v>
      </c>
      <c r="M22" s="32"/>
      <c r="N22" s="144">
        <f>'Приложение 2'!X20</f>
        <v>0</v>
      </c>
      <c r="O22" s="32"/>
      <c r="P22" s="32"/>
      <c r="Q22" s="32"/>
      <c r="R22" s="32"/>
      <c r="S22" s="144">
        <f>N22</f>
        <v>0</v>
      </c>
      <c r="T22" s="32"/>
      <c r="U22" s="144">
        <f>'Приложение 2'!Y20</f>
        <v>0</v>
      </c>
      <c r="V22" s="32"/>
      <c r="W22" s="32"/>
      <c r="X22" s="32"/>
      <c r="Y22" s="32"/>
      <c r="Z22" s="144">
        <f>U22</f>
        <v>0</v>
      </c>
      <c r="AA22" s="32"/>
      <c r="AB22" s="144">
        <f>'Приложение 2'!Z20</f>
        <v>0</v>
      </c>
      <c r="AC22" s="32"/>
      <c r="AD22" s="32"/>
      <c r="AE22" s="32"/>
      <c r="AF22" s="32"/>
      <c r="AG22" s="144">
        <f>AB22</f>
        <v>0</v>
      </c>
      <c r="AH22" s="32"/>
      <c r="AI22" s="144">
        <f>'Приложение 2'!AA20</f>
        <v>0</v>
      </c>
      <c r="AJ22" s="32"/>
      <c r="AK22" s="32"/>
      <c r="AL22" s="32"/>
      <c r="AM22" s="32"/>
      <c r="AN22" s="144">
        <f>AI22</f>
        <v>0</v>
      </c>
      <c r="AO22" s="32"/>
      <c r="AP22" s="144">
        <f>'Приложение 2'!AB20</f>
        <v>0</v>
      </c>
      <c r="AQ22" s="32"/>
      <c r="AR22" s="32"/>
      <c r="AS22" s="32"/>
      <c r="AT22" s="32"/>
      <c r="AU22" s="144">
        <f>AP22</f>
        <v>0</v>
      </c>
      <c r="AV22" s="32"/>
      <c r="AW22" s="144">
        <f>'Приложение 2'!AC20</f>
        <v>0</v>
      </c>
      <c r="AX22" s="32"/>
      <c r="AY22" s="32"/>
      <c r="AZ22" s="32"/>
      <c r="BA22" s="32"/>
      <c r="BB22" s="144">
        <f>AW22</f>
        <v>0</v>
      </c>
      <c r="BC22" s="144">
        <f>AH22+T22+F22</f>
        <v>0</v>
      </c>
      <c r="BD22" s="144">
        <f>AI22+U22+G22</f>
        <v>0</v>
      </c>
      <c r="BE22" s="32"/>
      <c r="BF22" s="32"/>
      <c r="BG22" s="32"/>
      <c r="BH22" s="32"/>
      <c r="BI22" s="144">
        <f>BD22</f>
        <v>0</v>
      </c>
      <c r="BJ22" s="32"/>
      <c r="BK22" s="144">
        <f>AW22+AP22+AB22+N22</f>
        <v>0</v>
      </c>
      <c r="BL22" s="32"/>
      <c r="BM22" s="32"/>
      <c r="BN22" s="32"/>
      <c r="BO22" s="32"/>
      <c r="BP22" s="144">
        <f>BK22</f>
        <v>0</v>
      </c>
    </row>
    <row r="23" spans="1:73" s="35" customFormat="1" hidden="1" outlineLevel="1" x14ac:dyDescent="0.25">
      <c r="A23" s="138"/>
      <c r="B23" s="139"/>
      <c r="C23" s="138"/>
      <c r="D23" s="144"/>
      <c r="E23" s="144"/>
      <c r="F23" s="32"/>
      <c r="G23" s="144"/>
      <c r="H23" s="32"/>
      <c r="I23" s="32"/>
      <c r="J23" s="32"/>
      <c r="K23" s="32"/>
      <c r="L23" s="144"/>
      <c r="M23" s="32"/>
      <c r="N23" s="144"/>
      <c r="O23" s="32"/>
      <c r="P23" s="32"/>
      <c r="Q23" s="32"/>
      <c r="R23" s="32"/>
      <c r="S23" s="144"/>
      <c r="T23" s="32"/>
      <c r="U23" s="144"/>
      <c r="V23" s="32"/>
      <c r="W23" s="32"/>
      <c r="X23" s="32"/>
      <c r="Y23" s="32"/>
      <c r="Z23" s="144"/>
      <c r="AA23" s="32"/>
      <c r="AB23" s="144"/>
      <c r="AC23" s="32"/>
      <c r="AD23" s="32"/>
      <c r="AE23" s="32"/>
      <c r="AF23" s="32"/>
      <c r="AG23" s="144"/>
      <c r="AH23" s="32"/>
      <c r="AI23" s="144"/>
      <c r="AJ23" s="32"/>
      <c r="AK23" s="32"/>
      <c r="AL23" s="32"/>
      <c r="AM23" s="32"/>
      <c r="AN23" s="144"/>
      <c r="AO23" s="32"/>
      <c r="AP23" s="144"/>
      <c r="AQ23" s="32"/>
      <c r="AR23" s="32"/>
      <c r="AS23" s="32"/>
      <c r="AT23" s="32"/>
      <c r="AU23" s="144"/>
      <c r="AV23" s="32"/>
      <c r="AW23" s="144"/>
      <c r="AX23" s="32"/>
      <c r="AY23" s="32"/>
      <c r="AZ23" s="32"/>
      <c r="BA23" s="32"/>
      <c r="BB23" s="144"/>
      <c r="BC23" s="144"/>
      <c r="BD23" s="144"/>
      <c r="BE23" s="32"/>
      <c r="BF23" s="32"/>
      <c r="BG23" s="32"/>
      <c r="BH23" s="32"/>
      <c r="BI23" s="144"/>
      <c r="BJ23" s="32"/>
      <c r="BK23" s="144"/>
      <c r="BL23" s="32"/>
      <c r="BM23" s="32"/>
      <c r="BN23" s="32"/>
      <c r="BO23" s="32"/>
      <c r="BP23" s="144"/>
    </row>
    <row r="24" spans="1:73" s="35" customFormat="1" ht="14.25" hidden="1" customHeight="1" outlineLevel="1" x14ac:dyDescent="0.25">
      <c r="A24" s="138"/>
      <c r="B24" s="139"/>
      <c r="C24" s="138"/>
      <c r="D24" s="127"/>
      <c r="E24" s="21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</row>
    <row r="25" spans="1:73" s="137" customFormat="1" collapsed="1" x14ac:dyDescent="0.25">
      <c r="A25" s="140"/>
      <c r="B25" s="141" t="str">
        <f>'Приложение 1'!B21</f>
        <v>ИТОГО</v>
      </c>
      <c r="C25" s="142"/>
      <c r="D25" s="145">
        <f>D16+D18+D21</f>
        <v>607.35431002263351</v>
      </c>
      <c r="E25" s="145">
        <f>E16+E18+E21</f>
        <v>892.68411599582294</v>
      </c>
      <c r="F25" s="145">
        <f>F16+F18+F21</f>
        <v>0</v>
      </c>
      <c r="G25" s="145">
        <f>G16+G18+G21</f>
        <v>184.65698278000002</v>
      </c>
      <c r="H25" s="143"/>
      <c r="I25" s="143"/>
      <c r="J25" s="143"/>
      <c r="K25" s="143"/>
      <c r="L25" s="145">
        <f>L16+L18+L21</f>
        <v>184.65698278000002</v>
      </c>
      <c r="M25" s="145">
        <f>M16+M18+M21</f>
        <v>0</v>
      </c>
      <c r="N25" s="145">
        <f>N16+N18+N21</f>
        <v>181.08192430722821</v>
      </c>
      <c r="O25" s="143"/>
      <c r="P25" s="143"/>
      <c r="Q25" s="143"/>
      <c r="R25" s="143"/>
      <c r="S25" s="145">
        <f>S16+S18+S21</f>
        <v>181.08192430722821</v>
      </c>
      <c r="T25" s="145">
        <f>T16+T18+T21</f>
        <v>0</v>
      </c>
      <c r="U25" s="145">
        <f>U16+U18+U21</f>
        <v>201.72741711309467</v>
      </c>
      <c r="V25" s="143"/>
      <c r="W25" s="143"/>
      <c r="X25" s="143"/>
      <c r="Y25" s="143"/>
      <c r="Z25" s="145">
        <f>Z16+Z18+Z21</f>
        <v>201.72741711309467</v>
      </c>
      <c r="AA25" s="145">
        <f>AA16+AA18+AA21</f>
        <v>0</v>
      </c>
      <c r="AB25" s="145">
        <f>AB16+AB18+AB21</f>
        <v>206.6751411771084</v>
      </c>
      <c r="AC25" s="143"/>
      <c r="AD25" s="143"/>
      <c r="AE25" s="143"/>
      <c r="AF25" s="143"/>
      <c r="AG25" s="145">
        <f>AG16+AG18+AG21</f>
        <v>206.6751411771084</v>
      </c>
      <c r="AH25" s="145">
        <f>AH16+AH18+AH21</f>
        <v>0</v>
      </c>
      <c r="AI25" s="145">
        <f>AI16+AI18+AI21</f>
        <v>220.96991012953879</v>
      </c>
      <c r="AJ25" s="143"/>
      <c r="AK25" s="143"/>
      <c r="AL25" s="143"/>
      <c r="AM25" s="143"/>
      <c r="AN25" s="145">
        <f>AN16+AN18+AN21</f>
        <v>220.96991012953879</v>
      </c>
      <c r="AO25" s="145">
        <f>AO16+AO18+AO21</f>
        <v>0</v>
      </c>
      <c r="AP25" s="145">
        <f>AP16+AP18+AP21</f>
        <v>235.89788947330544</v>
      </c>
      <c r="AQ25" s="143"/>
      <c r="AR25" s="143"/>
      <c r="AS25" s="143"/>
      <c r="AT25" s="143"/>
      <c r="AU25" s="145">
        <f>AU16+AU18+AU21</f>
        <v>235.89788947330544</v>
      </c>
      <c r="AV25" s="145">
        <f>AV16+AV18+AV21</f>
        <v>0</v>
      </c>
      <c r="AW25" s="145">
        <f>AW16+AW18+AW21</f>
        <v>269.02916103818097</v>
      </c>
      <c r="AX25" s="143"/>
      <c r="AY25" s="143"/>
      <c r="AZ25" s="143"/>
      <c r="BA25" s="143"/>
      <c r="BB25" s="145">
        <f>BB16+BB18+BB21</f>
        <v>269.02916103818097</v>
      </c>
      <c r="BC25" s="145">
        <f>BC16+BC18+BC21</f>
        <v>0</v>
      </c>
      <c r="BD25" s="145">
        <f>BD16+BD18+BD21</f>
        <v>607.35431002263351</v>
      </c>
      <c r="BE25" s="143"/>
      <c r="BF25" s="143"/>
      <c r="BG25" s="143"/>
      <c r="BH25" s="143"/>
      <c r="BI25" s="145">
        <f>BI16+BI18+BI21</f>
        <v>607.35431002263351</v>
      </c>
      <c r="BJ25" s="145">
        <f>BJ16+BJ18+BJ21</f>
        <v>0</v>
      </c>
      <c r="BK25" s="145">
        <f>BK16+BK18+BK21</f>
        <v>892.68411599582294</v>
      </c>
      <c r="BL25" s="143"/>
      <c r="BM25" s="143"/>
      <c r="BN25" s="143"/>
      <c r="BO25" s="143"/>
      <c r="BP25" s="145">
        <f>BP16+BP18+BP21</f>
        <v>892.68411599582294</v>
      </c>
    </row>
    <row r="26" spans="1:73" s="35" customFormat="1" x14ac:dyDescent="0.25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</row>
    <row r="27" spans="1:73" s="35" customFormat="1" ht="19.5" hidden="1" customHeight="1" outlineLevel="1" x14ac:dyDescent="0.25">
      <c r="A27" s="249" t="s">
        <v>157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</row>
    <row r="28" spans="1:73" ht="19.5" hidden="1" customHeight="1" outlineLevel="1" x14ac:dyDescent="0.25">
      <c r="A28" s="249" t="s">
        <v>155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</row>
    <row r="29" spans="1:73" s="35" customFormat="1" ht="55.5" hidden="1" customHeight="1" outlineLevel="1" x14ac:dyDescent="0.25">
      <c r="A29" s="269" t="s">
        <v>194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</row>
    <row r="30" spans="1:73" s="35" customFormat="1" ht="55.5" hidden="1" customHeight="1" outlineLevel="1" x14ac:dyDescent="0.25">
      <c r="A30" s="258" t="s">
        <v>193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</row>
    <row r="31" spans="1:73" ht="38.25" hidden="1" customHeight="1" outlineLevel="1" x14ac:dyDescent="0.25">
      <c r="A31" s="248" t="s">
        <v>190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</row>
    <row r="32" spans="1:73" ht="20.25" hidden="1" customHeight="1" outlineLevel="1" x14ac:dyDescent="0.25">
      <c r="A32" s="248" t="s">
        <v>143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</row>
    <row r="33" spans="1:63" ht="19.5" hidden="1" customHeight="1" outlineLevel="1" x14ac:dyDescent="0.25">
      <c r="A33" s="248" t="s">
        <v>187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</row>
    <row r="34" spans="1:63" ht="20.25" hidden="1" customHeight="1" outlineLevel="1" x14ac:dyDescent="0.25">
      <c r="A34" s="248" t="s">
        <v>144</v>
      </c>
      <c r="B34" s="248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</row>
    <row r="35" spans="1:63" ht="46.5" hidden="1" customHeight="1" outlineLevel="1" x14ac:dyDescent="0.25">
      <c r="A35" s="269" t="s">
        <v>191</v>
      </c>
      <c r="B35" s="269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</row>
    <row r="36" spans="1:63" collapsed="1" x14ac:dyDescent="0.25"/>
    <row r="37" spans="1:63" outlineLevel="1" x14ac:dyDescent="0.25">
      <c r="B37" s="28" t="s">
        <v>244</v>
      </c>
      <c r="BD37" s="28" t="s">
        <v>240</v>
      </c>
    </row>
    <row r="38" spans="1:63" outlineLevel="1" x14ac:dyDescent="0.25">
      <c r="B38" s="28" t="s">
        <v>239</v>
      </c>
    </row>
    <row r="40" spans="1:63" hidden="1" outlineLevel="1" x14ac:dyDescent="0.25">
      <c r="F40" s="161"/>
      <c r="G40" s="161">
        <f>'Приложение 4'!X22</f>
        <v>184.65698278000002</v>
      </c>
      <c r="N40" s="161">
        <f>'Приложение 4'!AE22</f>
        <v>181.08192430722821</v>
      </c>
      <c r="T40" s="161"/>
      <c r="U40" s="161">
        <f>'Приложение 4'!AL22</f>
        <v>201.72741711309467</v>
      </c>
      <c r="AB40" s="161">
        <f>'Приложение 4'!AS22</f>
        <v>206.6751411771084</v>
      </c>
      <c r="AH40" s="161"/>
      <c r="AI40" s="161">
        <f>'Приложение 4'!AZ22</f>
        <v>220.96991012953879</v>
      </c>
      <c r="AP40" s="161">
        <f>'Приложение 4'!BG22</f>
        <v>235.89788947330544</v>
      </c>
      <c r="AW40" s="161">
        <f>'Приложение 4'!BN22</f>
        <v>269.02916103818097</v>
      </c>
      <c r="BC40" s="161"/>
      <c r="BD40" s="161">
        <f>'Приложение 4'!BU22</f>
        <v>607.35431002263351</v>
      </c>
      <c r="BK40" s="168">
        <f>'Приложение 4'!CB22</f>
        <v>892.68411599582294</v>
      </c>
    </row>
    <row r="41" spans="1:63" hidden="1" outlineLevel="1" x14ac:dyDescent="0.25">
      <c r="G41" s="161">
        <f>G40-G25</f>
        <v>0</v>
      </c>
      <c r="N41" s="161">
        <f>N40-N25</f>
        <v>0</v>
      </c>
      <c r="U41" s="161">
        <f>U40-U25</f>
        <v>0</v>
      </c>
      <c r="AB41" s="161">
        <f>AB40-AB25</f>
        <v>0</v>
      </c>
      <c r="AI41" s="161">
        <f>AI40-AI25</f>
        <v>0</v>
      </c>
      <c r="AP41" s="161">
        <f>AP40-AP25</f>
        <v>0</v>
      </c>
      <c r="AW41" s="161">
        <f>AW40-AW25</f>
        <v>0</v>
      </c>
      <c r="BD41" s="161">
        <f>BD40-BD25</f>
        <v>0</v>
      </c>
      <c r="BK41" s="161">
        <f>BK40-BK25</f>
        <v>0</v>
      </c>
    </row>
    <row r="42" spans="1:63" collapsed="1" x14ac:dyDescent="0.25"/>
  </sheetData>
  <mergeCells count="48">
    <mergeCell ref="AO11:AU11"/>
    <mergeCell ref="AI13:AN13"/>
    <mergeCell ref="AA12:AG12"/>
    <mergeCell ref="AB13:AG13"/>
    <mergeCell ref="F12:L12"/>
    <mergeCell ref="T12:Z12"/>
    <mergeCell ref="T11:Z11"/>
    <mergeCell ref="AA11:AG11"/>
    <mergeCell ref="AH11:AN11"/>
    <mergeCell ref="D10:E12"/>
    <mergeCell ref="E13:E14"/>
    <mergeCell ref="F10:BP10"/>
    <mergeCell ref="AO12:AU12"/>
    <mergeCell ref="AP13:AU13"/>
    <mergeCell ref="BJ12:BP12"/>
    <mergeCell ref="BK13:BP13"/>
    <mergeCell ref="M11:S11"/>
    <mergeCell ref="M12:S12"/>
    <mergeCell ref="N13:S13"/>
    <mergeCell ref="AV11:BB11"/>
    <mergeCell ref="AV12:BB12"/>
    <mergeCell ref="AW13:BB13"/>
    <mergeCell ref="BC11:BI11"/>
    <mergeCell ref="BJ11:BP11"/>
    <mergeCell ref="G13:L13"/>
    <mergeCell ref="A29:BI29"/>
    <mergeCell ref="A30:BI30"/>
    <mergeCell ref="A35:BI35"/>
    <mergeCell ref="A31:BI31"/>
    <mergeCell ref="A32:BI32"/>
    <mergeCell ref="A33:BI33"/>
    <mergeCell ref="A34:BI34"/>
    <mergeCell ref="A27:BI27"/>
    <mergeCell ref="A28:BI28"/>
    <mergeCell ref="A4:Z4"/>
    <mergeCell ref="A5:Z5"/>
    <mergeCell ref="A7:Z7"/>
    <mergeCell ref="A8:Z8"/>
    <mergeCell ref="A9:BI9"/>
    <mergeCell ref="BC12:BI12"/>
    <mergeCell ref="BD13:BI13"/>
    <mergeCell ref="U13:Z13"/>
    <mergeCell ref="D13:D14"/>
    <mergeCell ref="F11:L11"/>
    <mergeCell ref="A10:A14"/>
    <mergeCell ref="B10:B14"/>
    <mergeCell ref="C10:C14"/>
    <mergeCell ref="AH12:AN12"/>
  </mergeCells>
  <pageMargins left="0.39370078740157483" right="0.23622047244094491" top="0.39370078740157483" bottom="0.31496062992125984" header="0.23622047244094491" footer="0.15748031496062992"/>
  <pageSetup paperSize="8" scale="68" fitToWidth="2" orientation="landscape" r:id="rId1"/>
  <headerFooter differentFirst="1">
    <oddHeader>&amp;C&amp;P</oddHeader>
  </headerFooter>
  <rowBreaks count="1" manualBreakCount="1">
    <brk id="38" max="31" man="1"/>
  </rowBreaks>
  <colBreaks count="2" manualBreakCount="2">
    <brk id="19" max="37" man="1"/>
    <brk id="47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6"/>
  <sheetViews>
    <sheetView topLeftCell="B1" zoomScale="70" zoomScaleNormal="70" workbookViewId="0">
      <selection activeCell="B44" sqref="B44"/>
    </sheetView>
  </sheetViews>
  <sheetFormatPr defaultRowHeight="15.75" outlineLevelRow="1" outlineLevelCol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98" customWidth="1" outlineLevel="1"/>
    <col min="17" max="17" width="9.625" style="198" customWidth="1" outlineLevel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30" width="5.625" style="209" customWidth="1"/>
    <col min="31" max="31" width="7.625" style="209" customWidth="1"/>
    <col min="32" max="33" width="5" style="28" bestFit="1" customWidth="1"/>
    <col min="34" max="35" width="6" style="28" customWidth="1"/>
    <col min="36" max="37" width="5" style="28" bestFit="1" customWidth="1"/>
    <col min="38" max="38" width="10.5" style="28" customWidth="1"/>
    <col min="39" max="44" width="5.375" style="198" customWidth="1" outlineLevel="1"/>
    <col min="45" max="45" width="10.125" style="198" customWidth="1" outlineLevel="1"/>
    <col min="46" max="47" width="5" style="122" bestFit="1" customWidth="1"/>
    <col min="48" max="49" width="6" style="122" customWidth="1"/>
    <col min="50" max="51" width="5" style="122" bestFit="1" customWidth="1"/>
    <col min="52" max="52" width="9.375" style="122" customWidth="1"/>
    <col min="53" max="58" width="5.5" style="198" customWidth="1" outlineLevel="1"/>
    <col min="59" max="59" width="7.5" style="198" customWidth="1" outlineLevel="1"/>
    <col min="60" max="65" width="5.75" style="209" customWidth="1" outlineLevel="1"/>
    <col min="66" max="66" width="8.625" style="209" customWidth="1" outlineLevel="1"/>
    <col min="67" max="68" width="5" style="28" bestFit="1" customWidth="1"/>
    <col min="69" max="70" width="6" style="28" customWidth="1"/>
    <col min="71" max="72" width="5" style="28" bestFit="1" customWidth="1"/>
    <col min="73" max="73" width="10.75" style="28" customWidth="1"/>
    <col min="74" max="74" width="7.125" style="159" customWidth="1" outlineLevel="1"/>
    <col min="75" max="75" width="5" style="28" customWidth="1" outlineLevel="1"/>
    <col min="76" max="79" width="5" style="1" customWidth="1" outlineLevel="1"/>
    <col min="80" max="80" width="8.375" style="1" customWidth="1" outlineLevel="1"/>
    <col min="81" max="83" width="5" style="1" customWidth="1"/>
    <col min="84" max="16384" width="9" style="1"/>
  </cols>
  <sheetData>
    <row r="1" spans="1:80" ht="22.5" x14ac:dyDescent="0.25">
      <c r="A1" s="60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57"/>
      <c r="BP1" s="57"/>
      <c r="BQ1" s="57"/>
      <c r="BR1" s="57"/>
      <c r="BU1" s="50" t="s">
        <v>154</v>
      </c>
    </row>
    <row r="2" spans="1:80" ht="22.5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51" t="s">
        <v>156</v>
      </c>
    </row>
    <row r="3" spans="1:80" ht="18.75" x14ac:dyDescent="0.3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51"/>
    </row>
    <row r="4" spans="1:80" x14ac:dyDescent="0.25">
      <c r="A4" s="259" t="s">
        <v>245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199"/>
      <c r="AN4" s="199"/>
      <c r="AO4" s="199"/>
      <c r="AP4" s="199"/>
      <c r="AQ4" s="199"/>
      <c r="AR4" s="199"/>
      <c r="AS4" s="199"/>
      <c r="AT4" s="129"/>
      <c r="AU4" s="129"/>
      <c r="AV4" s="129"/>
      <c r="AW4" s="129"/>
      <c r="AX4" s="129"/>
      <c r="AY4" s="129"/>
      <c r="AZ4" s="129"/>
      <c r="BA4" s="199"/>
      <c r="BB4" s="199"/>
      <c r="BC4" s="199"/>
      <c r="BD4" s="199"/>
      <c r="BE4" s="199"/>
      <c r="BF4" s="199"/>
      <c r="BG4" s="199"/>
      <c r="BH4" s="228"/>
      <c r="BI4" s="228"/>
      <c r="BJ4" s="228"/>
      <c r="BK4" s="228"/>
      <c r="BL4" s="228"/>
      <c r="BM4" s="228"/>
      <c r="BN4" s="228"/>
      <c r="BO4" s="45"/>
      <c r="BP4" s="45"/>
      <c r="BQ4" s="45"/>
      <c r="BR4" s="45"/>
      <c r="BS4" s="45"/>
      <c r="BT4" s="45"/>
      <c r="BU4" s="45"/>
    </row>
    <row r="5" spans="1:80" x14ac:dyDescent="0.25">
      <c r="A5" s="260" t="s">
        <v>246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00"/>
      <c r="AN5" s="200"/>
      <c r="AO5" s="200"/>
      <c r="AP5" s="200"/>
      <c r="AQ5" s="200"/>
      <c r="AR5" s="200"/>
      <c r="AS5" s="200"/>
      <c r="AT5" s="130"/>
      <c r="AU5" s="130"/>
      <c r="AV5" s="130"/>
      <c r="AW5" s="130"/>
      <c r="AX5" s="130"/>
      <c r="AY5" s="130"/>
      <c r="AZ5" s="130"/>
      <c r="BA5" s="200"/>
      <c r="BB5" s="200"/>
      <c r="BC5" s="200"/>
      <c r="BD5" s="200"/>
      <c r="BE5" s="200"/>
      <c r="BF5" s="200"/>
      <c r="BG5" s="200"/>
      <c r="BH5" s="229"/>
      <c r="BI5" s="229"/>
      <c r="BJ5" s="229"/>
      <c r="BK5" s="229"/>
      <c r="BL5" s="229"/>
      <c r="BM5" s="229"/>
      <c r="BN5" s="229"/>
      <c r="BO5" s="9"/>
      <c r="BP5" s="9"/>
      <c r="BQ5" s="9"/>
      <c r="BR5" s="9"/>
      <c r="BS5" s="9"/>
      <c r="BT5" s="9"/>
      <c r="BU5" s="23"/>
    </row>
    <row r="6" spans="1:80" s="33" customFormat="1" ht="8.25" customHeight="1" x14ac:dyDescent="0.25">
      <c r="A6" s="60"/>
      <c r="B6" s="44"/>
      <c r="C6" s="44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3"/>
      <c r="BP6" s="63"/>
      <c r="BQ6" s="63"/>
      <c r="BR6" s="63"/>
      <c r="BS6" s="63"/>
      <c r="BT6" s="63"/>
      <c r="BU6" s="63"/>
      <c r="BV6" s="159"/>
      <c r="BW6" s="28"/>
    </row>
    <row r="7" spans="1:80" ht="18.75" x14ac:dyDescent="0.25">
      <c r="A7" s="240" t="s">
        <v>279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194"/>
      <c r="AN7" s="194"/>
      <c r="AO7" s="194"/>
      <c r="AP7" s="194"/>
      <c r="AQ7" s="194"/>
      <c r="AR7" s="194"/>
      <c r="AS7" s="194"/>
      <c r="AT7" s="123"/>
      <c r="AU7" s="123"/>
      <c r="AV7" s="123"/>
      <c r="AW7" s="123"/>
      <c r="AX7" s="123"/>
      <c r="AY7" s="123"/>
      <c r="AZ7" s="123"/>
      <c r="BA7" s="194"/>
      <c r="BB7" s="194"/>
      <c r="BC7" s="194"/>
      <c r="BD7" s="194"/>
      <c r="BE7" s="194"/>
      <c r="BF7" s="194"/>
      <c r="BG7" s="194"/>
      <c r="BH7" s="220"/>
      <c r="BI7" s="220"/>
      <c r="BJ7" s="220"/>
      <c r="BK7" s="220"/>
      <c r="BL7" s="220"/>
      <c r="BM7" s="220"/>
      <c r="BN7" s="220"/>
      <c r="BO7" s="64"/>
      <c r="BP7" s="64"/>
      <c r="BQ7" s="64"/>
      <c r="BR7" s="64"/>
      <c r="BS7" s="64"/>
      <c r="BT7" s="64"/>
      <c r="BU7" s="64"/>
      <c r="BV7" s="52"/>
    </row>
    <row r="8" spans="1:80" x14ac:dyDescent="0.25">
      <c r="A8" s="241" t="s">
        <v>247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196"/>
      <c r="AN8" s="196"/>
      <c r="AO8" s="196"/>
      <c r="AP8" s="196"/>
      <c r="AQ8" s="196"/>
      <c r="AR8" s="196"/>
      <c r="AS8" s="196"/>
      <c r="AT8" s="125"/>
      <c r="AU8" s="125"/>
      <c r="AV8" s="125"/>
      <c r="AW8" s="125"/>
      <c r="AX8" s="125"/>
      <c r="AY8" s="125"/>
      <c r="AZ8" s="125"/>
      <c r="BA8" s="196"/>
      <c r="BB8" s="196"/>
      <c r="BC8" s="196"/>
      <c r="BD8" s="196"/>
      <c r="BE8" s="196"/>
      <c r="BF8" s="196"/>
      <c r="BG8" s="196"/>
      <c r="BH8" s="221"/>
      <c r="BI8" s="221"/>
      <c r="BJ8" s="221"/>
      <c r="BK8" s="221"/>
      <c r="BL8" s="221"/>
      <c r="BM8" s="221"/>
      <c r="BN8" s="221"/>
      <c r="BO8" s="45"/>
      <c r="BP8" s="45"/>
      <c r="BQ8" s="45"/>
      <c r="BR8" s="45"/>
      <c r="BS8" s="45"/>
      <c r="BT8" s="45"/>
      <c r="BU8" s="45"/>
      <c r="BV8" s="53"/>
    </row>
    <row r="9" spans="1:80" ht="8.25" customHeight="1" x14ac:dyDescent="0.25">
      <c r="A9" s="281"/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01"/>
      <c r="AN9" s="201"/>
      <c r="AO9" s="201"/>
      <c r="AP9" s="201"/>
      <c r="AQ9" s="201"/>
      <c r="AR9" s="201"/>
      <c r="AS9" s="201"/>
      <c r="AT9" s="131"/>
      <c r="AU9" s="131"/>
      <c r="AV9" s="131"/>
      <c r="AW9" s="131"/>
      <c r="AX9" s="131"/>
      <c r="AY9" s="131"/>
      <c r="AZ9" s="131"/>
      <c r="BA9" s="201"/>
      <c r="BB9" s="201"/>
      <c r="BC9" s="201"/>
      <c r="BD9" s="201"/>
      <c r="BE9" s="201"/>
      <c r="BF9" s="201"/>
      <c r="BG9" s="201"/>
      <c r="BH9" s="231"/>
      <c r="BI9" s="231"/>
      <c r="BJ9" s="231"/>
      <c r="BK9" s="231"/>
      <c r="BL9" s="231"/>
      <c r="BM9" s="231"/>
      <c r="BN9" s="231"/>
      <c r="BO9" s="65"/>
      <c r="BP9" s="65"/>
      <c r="BQ9" s="65"/>
      <c r="BR9" s="65"/>
      <c r="BS9" s="65"/>
      <c r="BT9" s="65"/>
      <c r="BU9" s="65"/>
    </row>
    <row r="10" spans="1:80" ht="24.75" customHeight="1" x14ac:dyDescent="0.25">
      <c r="A10" s="271" t="s">
        <v>69</v>
      </c>
      <c r="B10" s="271" t="s">
        <v>18</v>
      </c>
      <c r="C10" s="271" t="s">
        <v>225</v>
      </c>
      <c r="D10" s="251" t="s">
        <v>31</v>
      </c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52"/>
      <c r="R10" s="278" t="s">
        <v>261</v>
      </c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</row>
    <row r="11" spans="1:80" ht="21" customHeight="1" x14ac:dyDescent="0.25">
      <c r="A11" s="271"/>
      <c r="B11" s="271"/>
      <c r="C11" s="271"/>
      <c r="D11" s="253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54"/>
      <c r="R11" s="273" t="s">
        <v>275</v>
      </c>
      <c r="S11" s="273"/>
      <c r="T11" s="273"/>
      <c r="U11" s="283"/>
      <c r="V11" s="273"/>
      <c r="W11" s="273"/>
      <c r="X11" s="273"/>
      <c r="Y11" s="273" t="s">
        <v>275</v>
      </c>
      <c r="Z11" s="273"/>
      <c r="AA11" s="273"/>
      <c r="AB11" s="273"/>
      <c r="AC11" s="273"/>
      <c r="AD11" s="273"/>
      <c r="AE11" s="273"/>
      <c r="AF11" s="273" t="s">
        <v>276</v>
      </c>
      <c r="AG11" s="273"/>
      <c r="AH11" s="273"/>
      <c r="AI11" s="273"/>
      <c r="AJ11" s="273"/>
      <c r="AK11" s="273"/>
      <c r="AL11" s="273"/>
      <c r="AM11" s="273" t="s">
        <v>276</v>
      </c>
      <c r="AN11" s="273"/>
      <c r="AO11" s="273"/>
      <c r="AP11" s="273"/>
      <c r="AQ11" s="273"/>
      <c r="AR11" s="273"/>
      <c r="AS11" s="273"/>
      <c r="AT11" s="273" t="s">
        <v>277</v>
      </c>
      <c r="AU11" s="273"/>
      <c r="AV11" s="273"/>
      <c r="AW11" s="273"/>
      <c r="AX11" s="273"/>
      <c r="AY11" s="273"/>
      <c r="AZ11" s="273"/>
      <c r="BA11" s="273" t="s">
        <v>277</v>
      </c>
      <c r="BB11" s="273"/>
      <c r="BC11" s="273"/>
      <c r="BD11" s="273"/>
      <c r="BE11" s="273"/>
      <c r="BF11" s="273"/>
      <c r="BG11" s="273"/>
      <c r="BH11" s="273" t="s">
        <v>287</v>
      </c>
      <c r="BI11" s="273"/>
      <c r="BJ11" s="273"/>
      <c r="BK11" s="273"/>
      <c r="BL11" s="273"/>
      <c r="BM11" s="273"/>
      <c r="BN11" s="273"/>
      <c r="BO11" s="277" t="s">
        <v>107</v>
      </c>
      <c r="BP11" s="277"/>
      <c r="BQ11" s="277"/>
      <c r="BR11" s="277"/>
      <c r="BS11" s="277"/>
      <c r="BT11" s="277"/>
      <c r="BU11" s="277"/>
      <c r="BV11" s="277" t="s">
        <v>107</v>
      </c>
      <c r="BW11" s="277"/>
      <c r="BX11" s="277"/>
      <c r="BY11" s="277"/>
      <c r="BZ11" s="277"/>
      <c r="CA11" s="277"/>
      <c r="CB11" s="277"/>
    </row>
    <row r="12" spans="1:80" ht="24" customHeight="1" x14ac:dyDescent="0.25">
      <c r="A12" s="271"/>
      <c r="B12" s="273"/>
      <c r="C12" s="273"/>
      <c r="D12" s="273" t="s">
        <v>10</v>
      </c>
      <c r="E12" s="273"/>
      <c r="F12" s="273"/>
      <c r="G12" s="273"/>
      <c r="H12" s="273"/>
      <c r="I12" s="273"/>
      <c r="J12" s="273"/>
      <c r="K12" s="273" t="s">
        <v>259</v>
      </c>
      <c r="L12" s="273"/>
      <c r="M12" s="273"/>
      <c r="N12" s="273"/>
      <c r="O12" s="273"/>
      <c r="P12" s="273"/>
      <c r="Q12" s="273"/>
      <c r="R12" s="273" t="s">
        <v>10</v>
      </c>
      <c r="S12" s="273"/>
      <c r="T12" s="273"/>
      <c r="U12" s="273"/>
      <c r="V12" s="273"/>
      <c r="W12" s="273"/>
      <c r="X12" s="273"/>
      <c r="Y12" s="273" t="s">
        <v>259</v>
      </c>
      <c r="Z12" s="273"/>
      <c r="AA12" s="273"/>
      <c r="AB12" s="273"/>
      <c r="AC12" s="273"/>
      <c r="AD12" s="273"/>
      <c r="AE12" s="273"/>
      <c r="AF12" s="273" t="s">
        <v>10</v>
      </c>
      <c r="AG12" s="273"/>
      <c r="AH12" s="273"/>
      <c r="AI12" s="273"/>
      <c r="AJ12" s="273"/>
      <c r="AK12" s="273"/>
      <c r="AL12" s="273"/>
      <c r="AM12" s="273" t="s">
        <v>259</v>
      </c>
      <c r="AN12" s="273"/>
      <c r="AO12" s="273"/>
      <c r="AP12" s="273"/>
      <c r="AQ12" s="273"/>
      <c r="AR12" s="273"/>
      <c r="AS12" s="273"/>
      <c r="AT12" s="273" t="s">
        <v>10</v>
      </c>
      <c r="AU12" s="273"/>
      <c r="AV12" s="273"/>
      <c r="AW12" s="273"/>
      <c r="AX12" s="273"/>
      <c r="AY12" s="273"/>
      <c r="AZ12" s="273"/>
      <c r="BA12" s="273" t="s">
        <v>259</v>
      </c>
      <c r="BB12" s="273"/>
      <c r="BC12" s="273"/>
      <c r="BD12" s="273"/>
      <c r="BE12" s="273"/>
      <c r="BF12" s="273"/>
      <c r="BG12" s="273"/>
      <c r="BH12" s="273" t="s">
        <v>10</v>
      </c>
      <c r="BI12" s="273"/>
      <c r="BJ12" s="273"/>
      <c r="BK12" s="273"/>
      <c r="BL12" s="273"/>
      <c r="BM12" s="273"/>
      <c r="BN12" s="273"/>
      <c r="BO12" s="273" t="s">
        <v>10</v>
      </c>
      <c r="BP12" s="273"/>
      <c r="BQ12" s="273"/>
      <c r="BR12" s="273"/>
      <c r="BS12" s="273"/>
      <c r="BT12" s="273"/>
      <c r="BU12" s="273"/>
      <c r="BV12" s="273" t="s">
        <v>259</v>
      </c>
      <c r="BW12" s="273"/>
      <c r="BX12" s="273"/>
      <c r="BY12" s="273"/>
      <c r="BZ12" s="273"/>
      <c r="CA12" s="273"/>
      <c r="CB12" s="273"/>
    </row>
    <row r="13" spans="1:80" ht="60.75" customHeight="1" x14ac:dyDescent="0.25">
      <c r="A13" s="271"/>
      <c r="B13" s="285"/>
      <c r="C13" s="284"/>
      <c r="D13" s="39" t="s">
        <v>175</v>
      </c>
      <c r="E13" s="39" t="s">
        <v>176</v>
      </c>
      <c r="F13" s="39" t="s">
        <v>177</v>
      </c>
      <c r="G13" s="39" t="s">
        <v>178</v>
      </c>
      <c r="H13" s="39" t="s">
        <v>179</v>
      </c>
      <c r="I13" s="39" t="s">
        <v>180</v>
      </c>
      <c r="J13" s="39" t="s">
        <v>169</v>
      </c>
      <c r="K13" s="197" t="s">
        <v>175</v>
      </c>
      <c r="L13" s="197" t="s">
        <v>176</v>
      </c>
      <c r="M13" s="197" t="s">
        <v>177</v>
      </c>
      <c r="N13" s="197" t="s">
        <v>178</v>
      </c>
      <c r="O13" s="197" t="s">
        <v>179</v>
      </c>
      <c r="P13" s="197" t="s">
        <v>180</v>
      </c>
      <c r="Q13" s="197" t="s">
        <v>169</v>
      </c>
      <c r="R13" s="76" t="s">
        <v>175</v>
      </c>
      <c r="S13" s="76" t="s">
        <v>176</v>
      </c>
      <c r="T13" s="76" t="s">
        <v>177</v>
      </c>
      <c r="U13" s="76" t="s">
        <v>178</v>
      </c>
      <c r="V13" s="76" t="s">
        <v>179</v>
      </c>
      <c r="W13" s="76" t="s">
        <v>180</v>
      </c>
      <c r="X13" s="76" t="s">
        <v>169</v>
      </c>
      <c r="Y13" s="224" t="s">
        <v>175</v>
      </c>
      <c r="Z13" s="224" t="s">
        <v>176</v>
      </c>
      <c r="AA13" s="224" t="s">
        <v>177</v>
      </c>
      <c r="AB13" s="224" t="s">
        <v>178</v>
      </c>
      <c r="AC13" s="224" t="s">
        <v>179</v>
      </c>
      <c r="AD13" s="224" t="s">
        <v>180</v>
      </c>
      <c r="AE13" s="224" t="s">
        <v>169</v>
      </c>
      <c r="AF13" s="76" t="s">
        <v>175</v>
      </c>
      <c r="AG13" s="76" t="s">
        <v>176</v>
      </c>
      <c r="AH13" s="76" t="s">
        <v>177</v>
      </c>
      <c r="AI13" s="76" t="s">
        <v>178</v>
      </c>
      <c r="AJ13" s="76" t="s">
        <v>179</v>
      </c>
      <c r="AK13" s="76" t="s">
        <v>180</v>
      </c>
      <c r="AL13" s="76" t="s">
        <v>169</v>
      </c>
      <c r="AM13" s="197" t="s">
        <v>175</v>
      </c>
      <c r="AN13" s="197" t="s">
        <v>176</v>
      </c>
      <c r="AO13" s="197" t="s">
        <v>177</v>
      </c>
      <c r="AP13" s="197" t="s">
        <v>178</v>
      </c>
      <c r="AQ13" s="197" t="s">
        <v>179</v>
      </c>
      <c r="AR13" s="197" t="s">
        <v>180</v>
      </c>
      <c r="AS13" s="197" t="s">
        <v>169</v>
      </c>
      <c r="AT13" s="126" t="s">
        <v>175</v>
      </c>
      <c r="AU13" s="126" t="s">
        <v>176</v>
      </c>
      <c r="AV13" s="126" t="s">
        <v>177</v>
      </c>
      <c r="AW13" s="126" t="s">
        <v>178</v>
      </c>
      <c r="AX13" s="126" t="s">
        <v>179</v>
      </c>
      <c r="AY13" s="126" t="s">
        <v>180</v>
      </c>
      <c r="AZ13" s="126" t="s">
        <v>169</v>
      </c>
      <c r="BA13" s="197" t="s">
        <v>175</v>
      </c>
      <c r="BB13" s="197" t="s">
        <v>176</v>
      </c>
      <c r="BC13" s="197" t="s">
        <v>177</v>
      </c>
      <c r="BD13" s="197" t="s">
        <v>178</v>
      </c>
      <c r="BE13" s="197" t="s">
        <v>179</v>
      </c>
      <c r="BF13" s="197" t="s">
        <v>180</v>
      </c>
      <c r="BG13" s="197" t="s">
        <v>169</v>
      </c>
      <c r="BH13" s="224" t="s">
        <v>175</v>
      </c>
      <c r="BI13" s="224" t="s">
        <v>176</v>
      </c>
      <c r="BJ13" s="224" t="s">
        <v>177</v>
      </c>
      <c r="BK13" s="224" t="s">
        <v>178</v>
      </c>
      <c r="BL13" s="224" t="s">
        <v>179</v>
      </c>
      <c r="BM13" s="224" t="s">
        <v>180</v>
      </c>
      <c r="BN13" s="224" t="s">
        <v>169</v>
      </c>
      <c r="BO13" s="76" t="s">
        <v>175</v>
      </c>
      <c r="BP13" s="76" t="s">
        <v>176</v>
      </c>
      <c r="BQ13" s="76" t="s">
        <v>177</v>
      </c>
      <c r="BR13" s="76" t="s">
        <v>178</v>
      </c>
      <c r="BS13" s="76" t="s">
        <v>179</v>
      </c>
      <c r="BT13" s="76" t="s">
        <v>180</v>
      </c>
      <c r="BU13" s="76" t="s">
        <v>169</v>
      </c>
      <c r="BV13" s="197" t="s">
        <v>175</v>
      </c>
      <c r="BW13" s="197" t="s">
        <v>176</v>
      </c>
      <c r="BX13" s="197" t="s">
        <v>177</v>
      </c>
      <c r="BY13" s="197" t="s">
        <v>178</v>
      </c>
      <c r="BZ13" s="197" t="s">
        <v>179</v>
      </c>
      <c r="CA13" s="197" t="s">
        <v>180</v>
      </c>
      <c r="CB13" s="197" t="s">
        <v>169</v>
      </c>
    </row>
    <row r="14" spans="1:80" s="35" customFormat="1" x14ac:dyDescent="0.25">
      <c r="A14" s="124">
        <v>1</v>
      </c>
      <c r="B14" s="124">
        <f>A14+1</f>
        <v>2</v>
      </c>
      <c r="C14" s="195">
        <f t="shared" ref="C14:CB14" si="0">B14+1</f>
        <v>3</v>
      </c>
      <c r="D14" s="195">
        <f t="shared" si="0"/>
        <v>4</v>
      </c>
      <c r="E14" s="195">
        <f t="shared" si="0"/>
        <v>5</v>
      </c>
      <c r="F14" s="195">
        <f t="shared" si="0"/>
        <v>6</v>
      </c>
      <c r="G14" s="195">
        <f t="shared" si="0"/>
        <v>7</v>
      </c>
      <c r="H14" s="195">
        <f t="shared" si="0"/>
        <v>8</v>
      </c>
      <c r="I14" s="195">
        <f t="shared" si="0"/>
        <v>9</v>
      </c>
      <c r="J14" s="195">
        <f t="shared" si="0"/>
        <v>10</v>
      </c>
      <c r="K14" s="195">
        <f t="shared" si="0"/>
        <v>11</v>
      </c>
      <c r="L14" s="195">
        <f t="shared" si="0"/>
        <v>12</v>
      </c>
      <c r="M14" s="195">
        <f t="shared" si="0"/>
        <v>13</v>
      </c>
      <c r="N14" s="195">
        <f t="shared" si="0"/>
        <v>14</v>
      </c>
      <c r="O14" s="195">
        <f t="shared" si="0"/>
        <v>15</v>
      </c>
      <c r="P14" s="195">
        <f t="shared" si="0"/>
        <v>16</v>
      </c>
      <c r="Q14" s="195">
        <f t="shared" si="0"/>
        <v>17</v>
      </c>
      <c r="R14" s="195">
        <f t="shared" si="0"/>
        <v>18</v>
      </c>
      <c r="S14" s="195">
        <f t="shared" si="0"/>
        <v>19</v>
      </c>
      <c r="T14" s="195">
        <f t="shared" si="0"/>
        <v>20</v>
      </c>
      <c r="U14" s="195">
        <f t="shared" si="0"/>
        <v>21</v>
      </c>
      <c r="V14" s="195">
        <f t="shared" si="0"/>
        <v>22</v>
      </c>
      <c r="W14" s="195">
        <f t="shared" si="0"/>
        <v>23</v>
      </c>
      <c r="X14" s="195">
        <f t="shared" si="0"/>
        <v>24</v>
      </c>
      <c r="Y14" s="223">
        <f t="shared" ref="Y14" si="1">X14+1</f>
        <v>25</v>
      </c>
      <c r="Z14" s="223">
        <f t="shared" ref="Z14" si="2">Y14+1</f>
        <v>26</v>
      </c>
      <c r="AA14" s="223">
        <f t="shared" ref="AA14" si="3">Z14+1</f>
        <v>27</v>
      </c>
      <c r="AB14" s="223">
        <f t="shared" ref="AB14" si="4">AA14+1</f>
        <v>28</v>
      </c>
      <c r="AC14" s="223">
        <f t="shared" ref="AC14" si="5">AB14+1</f>
        <v>29</v>
      </c>
      <c r="AD14" s="223">
        <f t="shared" ref="AD14" si="6">AC14+1</f>
        <v>30</v>
      </c>
      <c r="AE14" s="223">
        <f t="shared" ref="AE14" si="7">AD14+1</f>
        <v>31</v>
      </c>
      <c r="AF14" s="195">
        <f>X14+1</f>
        <v>25</v>
      </c>
      <c r="AG14" s="195">
        <f t="shared" si="0"/>
        <v>26</v>
      </c>
      <c r="AH14" s="195">
        <f t="shared" si="0"/>
        <v>27</v>
      </c>
      <c r="AI14" s="195">
        <f t="shared" si="0"/>
        <v>28</v>
      </c>
      <c r="AJ14" s="195">
        <f t="shared" si="0"/>
        <v>29</v>
      </c>
      <c r="AK14" s="195">
        <f t="shared" si="0"/>
        <v>30</v>
      </c>
      <c r="AL14" s="195">
        <f t="shared" si="0"/>
        <v>31</v>
      </c>
      <c r="AM14" s="195">
        <f t="shared" si="0"/>
        <v>32</v>
      </c>
      <c r="AN14" s="195">
        <f t="shared" si="0"/>
        <v>33</v>
      </c>
      <c r="AO14" s="195">
        <f t="shared" si="0"/>
        <v>34</v>
      </c>
      <c r="AP14" s="195">
        <f t="shared" si="0"/>
        <v>35</v>
      </c>
      <c r="AQ14" s="195">
        <f t="shared" si="0"/>
        <v>36</v>
      </c>
      <c r="AR14" s="195">
        <f t="shared" si="0"/>
        <v>37</v>
      </c>
      <c r="AS14" s="195">
        <f t="shared" si="0"/>
        <v>38</v>
      </c>
      <c r="AT14" s="195">
        <f t="shared" si="0"/>
        <v>39</v>
      </c>
      <c r="AU14" s="195">
        <f t="shared" si="0"/>
        <v>40</v>
      </c>
      <c r="AV14" s="195">
        <f t="shared" si="0"/>
        <v>41</v>
      </c>
      <c r="AW14" s="195">
        <f t="shared" si="0"/>
        <v>42</v>
      </c>
      <c r="AX14" s="195">
        <f t="shared" si="0"/>
        <v>43</v>
      </c>
      <c r="AY14" s="195">
        <f t="shared" si="0"/>
        <v>44</v>
      </c>
      <c r="AZ14" s="195">
        <f t="shared" si="0"/>
        <v>45</v>
      </c>
      <c r="BA14" s="195">
        <f t="shared" si="0"/>
        <v>46</v>
      </c>
      <c r="BB14" s="195">
        <f t="shared" si="0"/>
        <v>47</v>
      </c>
      <c r="BC14" s="195">
        <f t="shared" si="0"/>
        <v>48</v>
      </c>
      <c r="BD14" s="195">
        <f t="shared" si="0"/>
        <v>49</v>
      </c>
      <c r="BE14" s="195">
        <f t="shared" si="0"/>
        <v>50</v>
      </c>
      <c r="BF14" s="195">
        <f t="shared" si="0"/>
        <v>51</v>
      </c>
      <c r="BG14" s="195">
        <f t="shared" si="0"/>
        <v>52</v>
      </c>
      <c r="BH14" s="223">
        <f t="shared" ref="BH14" si="8">BG14+1</f>
        <v>53</v>
      </c>
      <c r="BI14" s="223">
        <f t="shared" ref="BI14" si="9">BH14+1</f>
        <v>54</v>
      </c>
      <c r="BJ14" s="223">
        <f t="shared" ref="BJ14" si="10">BI14+1</f>
        <v>55</v>
      </c>
      <c r="BK14" s="223">
        <f t="shared" ref="BK14" si="11">BJ14+1</f>
        <v>56</v>
      </c>
      <c r="BL14" s="223">
        <f t="shared" ref="BL14" si="12">BK14+1</f>
        <v>57</v>
      </c>
      <c r="BM14" s="223">
        <f t="shared" ref="BM14" si="13">BL14+1</f>
        <v>58</v>
      </c>
      <c r="BN14" s="223">
        <f t="shared" ref="BN14" si="14">BM14+1</f>
        <v>59</v>
      </c>
      <c r="BO14" s="195">
        <f>BG14+1</f>
        <v>53</v>
      </c>
      <c r="BP14" s="195">
        <f t="shared" si="0"/>
        <v>54</v>
      </c>
      <c r="BQ14" s="195">
        <f t="shared" si="0"/>
        <v>55</v>
      </c>
      <c r="BR14" s="195">
        <f t="shared" si="0"/>
        <v>56</v>
      </c>
      <c r="BS14" s="195">
        <f t="shared" si="0"/>
        <v>57</v>
      </c>
      <c r="BT14" s="195">
        <f t="shared" si="0"/>
        <v>58</v>
      </c>
      <c r="BU14" s="195">
        <f t="shared" si="0"/>
        <v>59</v>
      </c>
      <c r="BV14" s="195">
        <f t="shared" si="0"/>
        <v>60</v>
      </c>
      <c r="BW14" s="195">
        <f t="shared" si="0"/>
        <v>61</v>
      </c>
      <c r="BX14" s="195">
        <f t="shared" si="0"/>
        <v>62</v>
      </c>
      <c r="BY14" s="195">
        <f t="shared" si="0"/>
        <v>63</v>
      </c>
      <c r="BZ14" s="195">
        <f t="shared" si="0"/>
        <v>64</v>
      </c>
      <c r="CA14" s="195">
        <f t="shared" si="0"/>
        <v>65</v>
      </c>
      <c r="CB14" s="195">
        <f t="shared" si="0"/>
        <v>66</v>
      </c>
    </row>
    <row r="15" spans="1:80" s="137" customFormat="1" x14ac:dyDescent="0.25">
      <c r="A15" s="134">
        <f>'Приложение 1'!A14</f>
        <v>1</v>
      </c>
      <c r="B15" s="135" t="str">
        <f>'Приложение 1'!B14</f>
        <v>Приобретение ИТ-имущества</v>
      </c>
      <c r="C15" s="110"/>
      <c r="D15" s="148"/>
      <c r="E15" s="148"/>
      <c r="F15" s="148"/>
      <c r="G15" s="148"/>
      <c r="H15" s="148"/>
      <c r="I15" s="148"/>
      <c r="J15" s="145">
        <f>SUM(J16:J16)</f>
        <v>0</v>
      </c>
      <c r="K15" s="148"/>
      <c r="L15" s="148"/>
      <c r="M15" s="148"/>
      <c r="N15" s="148"/>
      <c r="O15" s="148"/>
      <c r="P15" s="148"/>
      <c r="Q15" s="145">
        <f>SUM(Q16:Q16)</f>
        <v>0</v>
      </c>
      <c r="R15" s="148"/>
      <c r="S15" s="148"/>
      <c r="T15" s="148"/>
      <c r="U15" s="148"/>
      <c r="V15" s="148"/>
      <c r="W15" s="148"/>
      <c r="X15" s="145">
        <f>SUM(X16:X16)</f>
        <v>0</v>
      </c>
      <c r="Y15" s="148"/>
      <c r="Z15" s="148"/>
      <c r="AA15" s="148"/>
      <c r="AB15" s="148"/>
      <c r="AC15" s="148"/>
      <c r="AD15" s="148"/>
      <c r="AE15" s="145">
        <f>SUM(AE16:AE16)</f>
        <v>0</v>
      </c>
      <c r="AF15" s="148"/>
      <c r="AG15" s="148"/>
      <c r="AH15" s="148"/>
      <c r="AI15" s="148"/>
      <c r="AJ15" s="148"/>
      <c r="AK15" s="148"/>
      <c r="AL15" s="145">
        <f>SUM(AL16:AL16)</f>
        <v>0</v>
      </c>
      <c r="AM15" s="148"/>
      <c r="AN15" s="148"/>
      <c r="AO15" s="148"/>
      <c r="AP15" s="148"/>
      <c r="AQ15" s="148"/>
      <c r="AR15" s="148"/>
      <c r="AS15" s="145">
        <f>SUM(AS16:AS16)</f>
        <v>0</v>
      </c>
      <c r="AT15" s="148"/>
      <c r="AU15" s="148"/>
      <c r="AV15" s="148"/>
      <c r="AW15" s="148"/>
      <c r="AX15" s="148"/>
      <c r="AY15" s="148"/>
      <c r="AZ15" s="145">
        <f>SUM(AZ16:AZ16)</f>
        <v>0</v>
      </c>
      <c r="BA15" s="148"/>
      <c r="BB15" s="148"/>
      <c r="BC15" s="148"/>
      <c r="BD15" s="148"/>
      <c r="BE15" s="148"/>
      <c r="BF15" s="148"/>
      <c r="BG15" s="145">
        <f>SUM(BG16:BG16)</f>
        <v>0</v>
      </c>
      <c r="BH15" s="148"/>
      <c r="BI15" s="148"/>
      <c r="BJ15" s="148"/>
      <c r="BK15" s="148"/>
      <c r="BL15" s="148"/>
      <c r="BM15" s="148"/>
      <c r="BN15" s="145">
        <f>SUM(BN16:BN16)</f>
        <v>0</v>
      </c>
      <c r="BO15" s="148"/>
      <c r="BP15" s="148"/>
      <c r="BQ15" s="148"/>
      <c r="BR15" s="148"/>
      <c r="BS15" s="148"/>
      <c r="BT15" s="148"/>
      <c r="BU15" s="145">
        <f>SUM(BU16:BU16)</f>
        <v>0</v>
      </c>
      <c r="BV15" s="148"/>
      <c r="BW15" s="148"/>
      <c r="BX15" s="148"/>
      <c r="BY15" s="148"/>
      <c r="BZ15" s="148"/>
      <c r="CA15" s="148"/>
      <c r="CB15" s="145">
        <f>SUM(CB16:CB16)</f>
        <v>0</v>
      </c>
    </row>
    <row r="16" spans="1:80" s="35" customFormat="1" ht="15.75" customHeight="1" x14ac:dyDescent="0.25">
      <c r="A16" s="133"/>
      <c r="B16" s="66"/>
      <c r="C16" s="133"/>
      <c r="D16" s="31"/>
      <c r="E16" s="31"/>
      <c r="F16" s="31"/>
      <c r="G16" s="31"/>
      <c r="H16" s="31"/>
      <c r="I16" s="31"/>
      <c r="J16" s="144"/>
      <c r="K16" s="31"/>
      <c r="L16" s="31"/>
      <c r="M16" s="31"/>
      <c r="N16" s="31"/>
      <c r="O16" s="31"/>
      <c r="P16" s="31"/>
      <c r="Q16" s="144"/>
      <c r="R16" s="31"/>
      <c r="S16" s="31"/>
      <c r="T16" s="31"/>
      <c r="U16" s="31"/>
      <c r="V16" s="31"/>
      <c r="W16" s="31"/>
      <c r="X16" s="144"/>
      <c r="Y16" s="31"/>
      <c r="Z16" s="31"/>
      <c r="AA16" s="31"/>
      <c r="AB16" s="31"/>
      <c r="AC16" s="31"/>
      <c r="AD16" s="31"/>
      <c r="AE16" s="144"/>
      <c r="AF16" s="31"/>
      <c r="AG16" s="31"/>
      <c r="AH16" s="31"/>
      <c r="AI16" s="31"/>
      <c r="AJ16" s="31"/>
      <c r="AK16" s="31"/>
      <c r="AL16" s="144"/>
      <c r="AM16" s="31"/>
      <c r="AN16" s="31"/>
      <c r="AO16" s="31"/>
      <c r="AP16" s="31"/>
      <c r="AQ16" s="31"/>
      <c r="AR16" s="31"/>
      <c r="AS16" s="144"/>
      <c r="AT16" s="31"/>
      <c r="AU16" s="31"/>
      <c r="AV16" s="31"/>
      <c r="AW16" s="31"/>
      <c r="AX16" s="31"/>
      <c r="AY16" s="31"/>
      <c r="AZ16" s="144"/>
      <c r="BA16" s="31"/>
      <c r="BB16" s="31"/>
      <c r="BC16" s="31"/>
      <c r="BD16" s="31"/>
      <c r="BE16" s="31"/>
      <c r="BF16" s="31"/>
      <c r="BG16" s="144"/>
      <c r="BH16" s="31"/>
      <c r="BI16" s="31"/>
      <c r="BJ16" s="31"/>
      <c r="BK16" s="31"/>
      <c r="BL16" s="31"/>
      <c r="BM16" s="31"/>
      <c r="BN16" s="144"/>
      <c r="BO16" s="31"/>
      <c r="BP16" s="31"/>
      <c r="BQ16" s="31"/>
      <c r="BR16" s="31"/>
      <c r="BS16" s="31"/>
      <c r="BT16" s="31"/>
      <c r="BU16" s="144"/>
      <c r="BV16" s="31"/>
      <c r="BW16" s="31"/>
      <c r="BX16" s="31"/>
      <c r="BY16" s="31"/>
      <c r="BZ16" s="31"/>
      <c r="CA16" s="31"/>
      <c r="CB16" s="144"/>
    </row>
    <row r="17" spans="1:80" s="137" customFormat="1" ht="24" customHeight="1" x14ac:dyDescent="0.25">
      <c r="A17" s="134">
        <f>'Приложение 1'!A16</f>
        <v>2</v>
      </c>
      <c r="B17" s="135" t="str">
        <f>'Приложение 1'!B16</f>
        <v>Оснащение интеллектуальной системой учета</v>
      </c>
      <c r="C17" s="134"/>
      <c r="D17" s="148"/>
      <c r="E17" s="148"/>
      <c r="F17" s="148"/>
      <c r="G17" s="148"/>
      <c r="H17" s="148"/>
      <c r="I17" s="148"/>
      <c r="J17" s="145">
        <f>SUM(J18:J18)</f>
        <v>607.35431002263351</v>
      </c>
      <c r="K17" s="148"/>
      <c r="L17" s="148"/>
      <c r="M17" s="148"/>
      <c r="N17" s="148"/>
      <c r="O17" s="148"/>
      <c r="P17" s="148"/>
      <c r="Q17" s="145">
        <f>SUM(Q18:Q18)</f>
        <v>892.68411599582294</v>
      </c>
      <c r="R17" s="148"/>
      <c r="S17" s="148"/>
      <c r="T17" s="148"/>
      <c r="U17" s="148"/>
      <c r="V17" s="148"/>
      <c r="W17" s="148"/>
      <c r="X17" s="145">
        <f>SUM(X18:X18)</f>
        <v>184.65698278000002</v>
      </c>
      <c r="Y17" s="148"/>
      <c r="Z17" s="148"/>
      <c r="AA17" s="148"/>
      <c r="AB17" s="148"/>
      <c r="AC17" s="148"/>
      <c r="AD17" s="148"/>
      <c r="AE17" s="145">
        <f>SUM(AE18:AE18)</f>
        <v>181.08192430722821</v>
      </c>
      <c r="AF17" s="148"/>
      <c r="AG17" s="148"/>
      <c r="AH17" s="148"/>
      <c r="AI17" s="148"/>
      <c r="AJ17" s="148"/>
      <c r="AK17" s="148"/>
      <c r="AL17" s="145">
        <f>SUM(AL18:AL18)</f>
        <v>201.72741711309467</v>
      </c>
      <c r="AM17" s="148"/>
      <c r="AN17" s="148"/>
      <c r="AO17" s="148"/>
      <c r="AP17" s="148"/>
      <c r="AQ17" s="148"/>
      <c r="AR17" s="148"/>
      <c r="AS17" s="145">
        <f>SUM(AS18:AS18)</f>
        <v>206.6751411771084</v>
      </c>
      <c r="AT17" s="148"/>
      <c r="AU17" s="148"/>
      <c r="AV17" s="148"/>
      <c r="AW17" s="148"/>
      <c r="AX17" s="148"/>
      <c r="AY17" s="148"/>
      <c r="AZ17" s="145">
        <f>SUM(AZ18:AZ18)</f>
        <v>220.96991012953879</v>
      </c>
      <c r="BA17" s="148"/>
      <c r="BB17" s="148"/>
      <c r="BC17" s="148"/>
      <c r="BD17" s="148"/>
      <c r="BE17" s="148"/>
      <c r="BF17" s="148"/>
      <c r="BG17" s="145">
        <f>SUM(BG18:BG18)</f>
        <v>235.89788947330544</v>
      </c>
      <c r="BH17" s="148"/>
      <c r="BI17" s="148"/>
      <c r="BJ17" s="148"/>
      <c r="BK17" s="148"/>
      <c r="BL17" s="148"/>
      <c r="BM17" s="148"/>
      <c r="BN17" s="145">
        <f>SUM(BN18:BN18)</f>
        <v>269.02916103818097</v>
      </c>
      <c r="BO17" s="148"/>
      <c r="BP17" s="148"/>
      <c r="BQ17" s="148"/>
      <c r="BR17" s="148"/>
      <c r="BS17" s="148"/>
      <c r="BT17" s="148"/>
      <c r="BU17" s="145">
        <f>SUM(BU18:BU18)</f>
        <v>607.35431002263351</v>
      </c>
      <c r="BV17" s="148"/>
      <c r="BW17" s="148"/>
      <c r="BX17" s="148"/>
      <c r="BY17" s="148"/>
      <c r="BZ17" s="148"/>
      <c r="CA17" s="148"/>
      <c r="CB17" s="145">
        <f>SUM(CB18:CB18)</f>
        <v>892.68411599582294</v>
      </c>
    </row>
    <row r="18" spans="1:80" s="35" customFormat="1" ht="31.5" x14ac:dyDescent="0.25">
      <c r="A18" s="133" t="str">
        <f>'Приложение 1'!A17</f>
        <v>2.1.</v>
      </c>
      <c r="B18" s="66" t="str">
        <f>'Приложение 1'!B17</f>
        <v xml:space="preserve">Оборудование многоквартирных жилых домов интеллектуальной системой учета </v>
      </c>
      <c r="C18" s="133" t="str">
        <f>'Приложение 1'!C17</f>
        <v>N_S01</v>
      </c>
      <c r="D18" s="31"/>
      <c r="E18" s="31"/>
      <c r="F18" s="31"/>
      <c r="G18" s="31"/>
      <c r="H18" s="31"/>
      <c r="I18" s="31"/>
      <c r="J18" s="144">
        <f>BU18</f>
        <v>607.35431002263351</v>
      </c>
      <c r="K18" s="31"/>
      <c r="L18" s="31"/>
      <c r="M18" s="31"/>
      <c r="N18" s="31"/>
      <c r="O18" s="31"/>
      <c r="P18" s="31"/>
      <c r="Q18" s="144">
        <f>CB18</f>
        <v>892.68411599582294</v>
      </c>
      <c r="R18" s="31"/>
      <c r="S18" s="31"/>
      <c r="T18" s="31"/>
      <c r="U18" s="31"/>
      <c r="V18" s="31"/>
      <c r="W18" s="31"/>
      <c r="X18" s="144">
        <f>'Приложение 1'!Q17/1.2</f>
        <v>184.65698278000002</v>
      </c>
      <c r="Y18" s="31"/>
      <c r="Z18" s="31"/>
      <c r="AA18" s="31"/>
      <c r="AB18" s="31"/>
      <c r="AC18" s="31"/>
      <c r="AD18" s="31"/>
      <c r="AE18" s="144">
        <f>'Приложение 1'!V17/1.2</f>
        <v>181.08192430722821</v>
      </c>
      <c r="AF18" s="31"/>
      <c r="AG18" s="31"/>
      <c r="AH18" s="31"/>
      <c r="AI18" s="31"/>
      <c r="AJ18" s="31"/>
      <c r="AK18" s="31"/>
      <c r="AL18" s="144">
        <f>'Приложение 1'!AA17/1.2</f>
        <v>201.72741711309467</v>
      </c>
      <c r="AM18" s="31"/>
      <c r="AN18" s="31"/>
      <c r="AO18" s="31"/>
      <c r="AP18" s="31"/>
      <c r="AQ18" s="31"/>
      <c r="AR18" s="31"/>
      <c r="AS18" s="144">
        <f>'Приложение 1'!AF17/1.2</f>
        <v>206.6751411771084</v>
      </c>
      <c r="AT18" s="31"/>
      <c r="AU18" s="31"/>
      <c r="AV18" s="31"/>
      <c r="AW18" s="31"/>
      <c r="AX18" s="31"/>
      <c r="AY18" s="31"/>
      <c r="AZ18" s="144">
        <f>'Приложение 1'!AK17/1.2</f>
        <v>220.96991012953879</v>
      </c>
      <c r="BA18" s="31"/>
      <c r="BB18" s="31"/>
      <c r="BC18" s="31"/>
      <c r="BD18" s="31"/>
      <c r="BE18" s="31"/>
      <c r="BF18" s="31"/>
      <c r="BG18" s="144">
        <f>'Приложение 1'!AP17/1.2</f>
        <v>235.89788947330544</v>
      </c>
      <c r="BH18" s="31"/>
      <c r="BI18" s="31"/>
      <c r="BJ18" s="31"/>
      <c r="BK18" s="31"/>
      <c r="BL18" s="31"/>
      <c r="BM18" s="31"/>
      <c r="BN18" s="144">
        <f>'Приложение 1'!AU17/1.2</f>
        <v>269.02916103818097</v>
      </c>
      <c r="BO18" s="31"/>
      <c r="BP18" s="31"/>
      <c r="BQ18" s="31"/>
      <c r="BR18" s="31"/>
      <c r="BS18" s="31"/>
      <c r="BT18" s="31"/>
      <c r="BU18" s="144">
        <f>AZ18+AL18+X18</f>
        <v>607.35431002263351</v>
      </c>
      <c r="BV18" s="31"/>
      <c r="BW18" s="31"/>
      <c r="BX18" s="31"/>
      <c r="BY18" s="31"/>
      <c r="BZ18" s="31"/>
      <c r="CA18" s="31"/>
      <c r="CB18" s="144">
        <f>BN18+BG18+AS18+AE18</f>
        <v>892.68411599582294</v>
      </c>
    </row>
    <row r="19" spans="1:80" s="154" customFormat="1" ht="7.5" customHeight="1" x14ac:dyDescent="0.25">
      <c r="A19" s="133"/>
      <c r="B19" s="153"/>
      <c r="C19" s="133"/>
      <c r="D19" s="31"/>
      <c r="E19" s="31"/>
      <c r="F19" s="31"/>
      <c r="G19" s="31"/>
      <c r="H19" s="31"/>
      <c r="I19" s="31"/>
      <c r="J19" s="144"/>
      <c r="K19" s="31"/>
      <c r="L19" s="31"/>
      <c r="M19" s="31"/>
      <c r="N19" s="31"/>
      <c r="O19" s="31"/>
      <c r="P19" s="31"/>
      <c r="Q19" s="144"/>
      <c r="R19" s="31"/>
      <c r="S19" s="31"/>
      <c r="T19" s="31"/>
      <c r="U19" s="31"/>
      <c r="V19" s="31"/>
      <c r="W19" s="31"/>
      <c r="X19" s="144"/>
      <c r="Y19" s="31"/>
      <c r="Z19" s="31"/>
      <c r="AA19" s="31"/>
      <c r="AB19" s="31"/>
      <c r="AC19" s="31"/>
      <c r="AD19" s="31"/>
      <c r="AE19" s="144"/>
      <c r="AF19" s="31"/>
      <c r="AG19" s="31"/>
      <c r="AH19" s="31"/>
      <c r="AI19" s="31"/>
      <c r="AJ19" s="31"/>
      <c r="AK19" s="31"/>
      <c r="AL19" s="144"/>
      <c r="AM19" s="31"/>
      <c r="AN19" s="31"/>
      <c r="AO19" s="31"/>
      <c r="AP19" s="31"/>
      <c r="AQ19" s="31"/>
      <c r="AR19" s="31"/>
      <c r="AS19" s="144"/>
      <c r="AT19" s="31"/>
      <c r="AU19" s="31"/>
      <c r="AV19" s="31"/>
      <c r="AW19" s="31"/>
      <c r="AX19" s="31"/>
      <c r="AY19" s="31"/>
      <c r="AZ19" s="144"/>
      <c r="BA19" s="31"/>
      <c r="BB19" s="31"/>
      <c r="BC19" s="31"/>
      <c r="BD19" s="31"/>
      <c r="BE19" s="31"/>
      <c r="BF19" s="31"/>
      <c r="BG19" s="144"/>
      <c r="BH19" s="31"/>
      <c r="BI19" s="31"/>
      <c r="BJ19" s="31"/>
      <c r="BK19" s="31"/>
      <c r="BL19" s="31"/>
      <c r="BM19" s="31"/>
      <c r="BN19" s="144"/>
      <c r="BO19" s="31"/>
      <c r="BP19" s="31"/>
      <c r="BQ19" s="31"/>
      <c r="BR19" s="31"/>
      <c r="BS19" s="31"/>
      <c r="BT19" s="31"/>
      <c r="BU19" s="144"/>
      <c r="BV19" s="31"/>
      <c r="BW19" s="31"/>
      <c r="BX19" s="31"/>
      <c r="BY19" s="31"/>
      <c r="BZ19" s="31"/>
      <c r="CA19" s="31"/>
      <c r="CB19" s="144"/>
    </row>
    <row r="20" spans="1:80" s="137" customFormat="1" ht="19.5" customHeight="1" outlineLevel="1" x14ac:dyDescent="0.25">
      <c r="A20" s="134">
        <f>'Приложение 1'!A19</f>
        <v>3</v>
      </c>
      <c r="B20" s="135" t="str">
        <f>'Приложение 1'!B19</f>
        <v>Иные проекты</v>
      </c>
      <c r="C20" s="134"/>
      <c r="D20" s="148"/>
      <c r="E20" s="148"/>
      <c r="F20" s="148"/>
      <c r="G20" s="148"/>
      <c r="H20" s="148"/>
      <c r="I20" s="148"/>
      <c r="J20" s="145">
        <f>SUM(J21:J21)</f>
        <v>0</v>
      </c>
      <c r="K20" s="148"/>
      <c r="L20" s="148"/>
      <c r="M20" s="148"/>
      <c r="N20" s="148"/>
      <c r="O20" s="148"/>
      <c r="P20" s="148"/>
      <c r="Q20" s="145">
        <f>SUM(Q21:Q21)</f>
        <v>0</v>
      </c>
      <c r="R20" s="148"/>
      <c r="S20" s="148"/>
      <c r="T20" s="148"/>
      <c r="U20" s="148"/>
      <c r="V20" s="148"/>
      <c r="W20" s="148"/>
      <c r="X20" s="145">
        <f>SUM(X21:X21)</f>
        <v>0</v>
      </c>
      <c r="Y20" s="148"/>
      <c r="Z20" s="148"/>
      <c r="AA20" s="148"/>
      <c r="AB20" s="148"/>
      <c r="AC20" s="148"/>
      <c r="AD20" s="148"/>
      <c r="AE20" s="145">
        <f>SUM(AE21:AE21)</f>
        <v>0</v>
      </c>
      <c r="AF20" s="148"/>
      <c r="AG20" s="148"/>
      <c r="AH20" s="148"/>
      <c r="AI20" s="148"/>
      <c r="AJ20" s="148"/>
      <c r="AK20" s="148"/>
      <c r="AL20" s="145">
        <f>SUM(AL21:AL21)</f>
        <v>0</v>
      </c>
      <c r="AM20" s="148"/>
      <c r="AN20" s="148"/>
      <c r="AO20" s="148"/>
      <c r="AP20" s="148"/>
      <c r="AQ20" s="148"/>
      <c r="AR20" s="148"/>
      <c r="AS20" s="145">
        <f>SUM(AS21:AS21)</f>
        <v>0</v>
      </c>
      <c r="AT20" s="148"/>
      <c r="AU20" s="148"/>
      <c r="AV20" s="148"/>
      <c r="AW20" s="148"/>
      <c r="AX20" s="148"/>
      <c r="AY20" s="148"/>
      <c r="AZ20" s="145">
        <f>SUM(AZ21:AZ21)</f>
        <v>0</v>
      </c>
      <c r="BA20" s="148"/>
      <c r="BB20" s="148"/>
      <c r="BC20" s="148"/>
      <c r="BD20" s="148"/>
      <c r="BE20" s="148"/>
      <c r="BF20" s="148"/>
      <c r="BG20" s="145">
        <f>SUM(BG21:BG21)</f>
        <v>0</v>
      </c>
      <c r="BH20" s="148"/>
      <c r="BI20" s="148"/>
      <c r="BJ20" s="148"/>
      <c r="BK20" s="148"/>
      <c r="BL20" s="148"/>
      <c r="BM20" s="148"/>
      <c r="BN20" s="145">
        <f>SUM(BN21:BN21)</f>
        <v>0</v>
      </c>
      <c r="BO20" s="148"/>
      <c r="BP20" s="148"/>
      <c r="BQ20" s="148"/>
      <c r="BR20" s="148"/>
      <c r="BS20" s="148"/>
      <c r="BT20" s="148"/>
      <c r="BU20" s="145">
        <f>SUM(BU21:BU21)</f>
        <v>0</v>
      </c>
      <c r="BV20" s="148"/>
      <c r="BW20" s="148"/>
      <c r="BX20" s="148"/>
      <c r="BY20" s="148"/>
      <c r="BZ20" s="148"/>
      <c r="CA20" s="148"/>
      <c r="CB20" s="145">
        <f>SUM(CB21:CB21)</f>
        <v>0</v>
      </c>
    </row>
    <row r="21" spans="1:80" s="35" customFormat="1" hidden="1" x14ac:dyDescent="0.25">
      <c r="A21" s="133">
        <f>'Приложение 1'!A20</f>
        <v>0</v>
      </c>
      <c r="B21" s="174">
        <f>'Приложение 1'!B20</f>
        <v>0</v>
      </c>
      <c r="C21" s="133">
        <f>'Приложение 1'!C20</f>
        <v>0</v>
      </c>
      <c r="D21" s="31"/>
      <c r="E21" s="31"/>
      <c r="F21" s="31"/>
      <c r="G21" s="31"/>
      <c r="H21" s="31"/>
      <c r="I21" s="31"/>
      <c r="J21" s="144">
        <f>BU21</f>
        <v>0</v>
      </c>
      <c r="K21" s="31"/>
      <c r="L21" s="31"/>
      <c r="M21" s="31"/>
      <c r="N21" s="31"/>
      <c r="O21" s="31"/>
      <c r="P21" s="31"/>
      <c r="Q21" s="144">
        <f>CB21</f>
        <v>0</v>
      </c>
      <c r="R21" s="31"/>
      <c r="S21" s="31"/>
      <c r="T21" s="31"/>
      <c r="U21" s="31"/>
      <c r="V21" s="31"/>
      <c r="W21" s="31"/>
      <c r="X21" s="144">
        <f>'Приложение 1'!Q20/1.2</f>
        <v>0</v>
      </c>
      <c r="Y21" s="31"/>
      <c r="Z21" s="31"/>
      <c r="AA21" s="31"/>
      <c r="AB21" s="31"/>
      <c r="AC21" s="31"/>
      <c r="AD21" s="31"/>
      <c r="AE21" s="144">
        <f>'Приложение 1'!V20/1.2</f>
        <v>0</v>
      </c>
      <c r="AF21" s="31"/>
      <c r="AG21" s="31"/>
      <c r="AH21" s="31"/>
      <c r="AI21" s="31"/>
      <c r="AJ21" s="31"/>
      <c r="AK21" s="31"/>
      <c r="AL21" s="144">
        <f>'Приложение 1'!AA20/1.2</f>
        <v>0</v>
      </c>
      <c r="AM21" s="31"/>
      <c r="AN21" s="31"/>
      <c r="AO21" s="31"/>
      <c r="AP21" s="31"/>
      <c r="AQ21" s="31"/>
      <c r="AR21" s="31"/>
      <c r="AS21" s="144">
        <f>'Приложение 1'!AF20/1.2</f>
        <v>0</v>
      </c>
      <c r="AT21" s="31"/>
      <c r="AU21" s="31"/>
      <c r="AV21" s="31"/>
      <c r="AW21" s="31"/>
      <c r="AX21" s="31"/>
      <c r="AY21" s="31"/>
      <c r="AZ21" s="144">
        <f>'Приложение 1'!AK20/1.2</f>
        <v>0</v>
      </c>
      <c r="BA21" s="31"/>
      <c r="BB21" s="31"/>
      <c r="BC21" s="31"/>
      <c r="BD21" s="31"/>
      <c r="BE21" s="31"/>
      <c r="BF21" s="31"/>
      <c r="BG21" s="144">
        <f>'Приложение 1'!AP20/1.2</f>
        <v>0</v>
      </c>
      <c r="BH21" s="31"/>
      <c r="BI21" s="31"/>
      <c r="BJ21" s="31"/>
      <c r="BK21" s="31"/>
      <c r="BL21" s="31"/>
      <c r="BM21" s="31"/>
      <c r="BN21" s="144">
        <f>'Приложение 1'!AU20/1.2</f>
        <v>0</v>
      </c>
      <c r="BO21" s="31"/>
      <c r="BP21" s="31"/>
      <c r="BQ21" s="31"/>
      <c r="BR21" s="31"/>
      <c r="BS21" s="31"/>
      <c r="BT21" s="31"/>
      <c r="BU21" s="144">
        <f>AZ21+AL21+X21</f>
        <v>0</v>
      </c>
      <c r="BV21" s="31"/>
      <c r="BW21" s="31"/>
      <c r="BX21" s="31"/>
      <c r="BY21" s="31"/>
      <c r="BZ21" s="31"/>
      <c r="CA21" s="31"/>
      <c r="CB21" s="144">
        <f>BN21+BG21+AS21+AE21</f>
        <v>0</v>
      </c>
    </row>
    <row r="22" spans="1:80" s="137" customFormat="1" x14ac:dyDescent="0.25">
      <c r="A22" s="134"/>
      <c r="B22" s="135" t="str">
        <f>'Приложение 1'!B21</f>
        <v>ИТОГО</v>
      </c>
      <c r="C22" s="134"/>
      <c r="D22" s="148"/>
      <c r="E22" s="148"/>
      <c r="F22" s="148"/>
      <c r="G22" s="148"/>
      <c r="H22" s="148"/>
      <c r="I22" s="148"/>
      <c r="J22" s="145">
        <f>J15+J17+J20</f>
        <v>607.35431002263351</v>
      </c>
      <c r="K22" s="148"/>
      <c r="L22" s="148"/>
      <c r="M22" s="148"/>
      <c r="N22" s="148"/>
      <c r="O22" s="148"/>
      <c r="P22" s="148"/>
      <c r="Q22" s="145">
        <f>Q15+Q17+Q20</f>
        <v>892.68411599582294</v>
      </c>
      <c r="R22" s="148"/>
      <c r="S22" s="148"/>
      <c r="T22" s="148"/>
      <c r="U22" s="148"/>
      <c r="V22" s="148"/>
      <c r="W22" s="148"/>
      <c r="X22" s="145">
        <f>X15+X17+X20</f>
        <v>184.65698278000002</v>
      </c>
      <c r="Y22" s="148"/>
      <c r="Z22" s="148"/>
      <c r="AA22" s="148"/>
      <c r="AB22" s="148"/>
      <c r="AC22" s="148"/>
      <c r="AD22" s="148"/>
      <c r="AE22" s="145">
        <f>AE15+AE17+AE20</f>
        <v>181.08192430722821</v>
      </c>
      <c r="AF22" s="148"/>
      <c r="AG22" s="148"/>
      <c r="AH22" s="148"/>
      <c r="AI22" s="148"/>
      <c r="AJ22" s="148"/>
      <c r="AK22" s="148"/>
      <c r="AL22" s="145">
        <f>AL15+AL17+AL20</f>
        <v>201.72741711309467</v>
      </c>
      <c r="AM22" s="148"/>
      <c r="AN22" s="148"/>
      <c r="AO22" s="148"/>
      <c r="AP22" s="148"/>
      <c r="AQ22" s="148"/>
      <c r="AR22" s="148"/>
      <c r="AS22" s="145">
        <f>AS15+AS17+AS20</f>
        <v>206.6751411771084</v>
      </c>
      <c r="AT22" s="148"/>
      <c r="AU22" s="148"/>
      <c r="AV22" s="148"/>
      <c r="AW22" s="148"/>
      <c r="AX22" s="148"/>
      <c r="AY22" s="148"/>
      <c r="AZ22" s="145">
        <f>AZ15+AZ17+AZ20</f>
        <v>220.96991012953879</v>
      </c>
      <c r="BA22" s="148"/>
      <c r="BB22" s="148"/>
      <c r="BC22" s="148"/>
      <c r="BD22" s="148"/>
      <c r="BE22" s="148"/>
      <c r="BF22" s="148"/>
      <c r="BG22" s="145">
        <f>BG15+BG17+BG20</f>
        <v>235.89788947330544</v>
      </c>
      <c r="BH22" s="148"/>
      <c r="BI22" s="148"/>
      <c r="BJ22" s="148"/>
      <c r="BK22" s="148"/>
      <c r="BL22" s="148"/>
      <c r="BM22" s="148"/>
      <c r="BN22" s="145">
        <f>BN15+BN17+BN20</f>
        <v>269.02916103818097</v>
      </c>
      <c r="BO22" s="148"/>
      <c r="BP22" s="148"/>
      <c r="BQ22" s="148"/>
      <c r="BR22" s="148"/>
      <c r="BS22" s="148"/>
      <c r="BT22" s="148"/>
      <c r="BU22" s="145">
        <f>BU15+BU17+BU20</f>
        <v>607.35431002263351</v>
      </c>
      <c r="BV22" s="148"/>
      <c r="BW22" s="148"/>
      <c r="BX22" s="148"/>
      <c r="BY22" s="148"/>
      <c r="BZ22" s="148"/>
      <c r="CA22" s="148"/>
      <c r="CB22" s="145">
        <f>CB15+CB17+CB20</f>
        <v>892.68411599582294</v>
      </c>
    </row>
    <row r="24" spans="1:80" s="35" customFormat="1" ht="23.25" hidden="1" customHeight="1" outlineLevel="1" x14ac:dyDescent="0.25">
      <c r="A24" s="249" t="s">
        <v>157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159"/>
      <c r="BW24" s="77"/>
    </row>
    <row r="25" spans="1:80" s="35" customFormat="1" ht="23.25" hidden="1" customHeight="1" outlineLevel="1" x14ac:dyDescent="0.25">
      <c r="A25" s="249" t="s">
        <v>155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159"/>
      <c r="BW25" s="77"/>
    </row>
    <row r="26" spans="1:80" ht="37.5" hidden="1" customHeight="1" outlineLevel="1" x14ac:dyDescent="0.25">
      <c r="A26" s="258" t="s">
        <v>158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8"/>
      <c r="AS26" s="258"/>
      <c r="AT26" s="258"/>
      <c r="AU26" s="258"/>
      <c r="AV26" s="258"/>
      <c r="AW26" s="258"/>
      <c r="AX26" s="258"/>
      <c r="AY26" s="258"/>
      <c r="AZ26" s="258"/>
      <c r="BA26" s="258"/>
      <c r="BB26" s="258"/>
      <c r="BC26" s="258"/>
      <c r="BD26" s="258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</row>
    <row r="27" spans="1:80" ht="16.5" hidden="1" customHeight="1" outlineLevel="1" x14ac:dyDescent="0.25">
      <c r="A27" s="258" t="s">
        <v>143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</row>
    <row r="28" spans="1:80" ht="19.5" hidden="1" customHeight="1" outlineLevel="1" x14ac:dyDescent="0.25">
      <c r="A28" s="258" t="s">
        <v>187</v>
      </c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</row>
    <row r="29" spans="1:80" ht="19.5" hidden="1" customHeight="1" outlineLevel="1" x14ac:dyDescent="0.25">
      <c r="A29" s="258" t="s">
        <v>144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58"/>
      <c r="AK29" s="258"/>
      <c r="AL29" s="258"/>
      <c r="AM29" s="258"/>
      <c r="AN29" s="258"/>
      <c r="AO29" s="258"/>
      <c r="AP29" s="258"/>
      <c r="AQ29" s="258"/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  <c r="BP29" s="258"/>
      <c r="BQ29" s="258"/>
      <c r="BR29" s="258"/>
      <c r="BS29" s="258"/>
      <c r="BT29" s="258"/>
      <c r="BU29" s="258"/>
    </row>
    <row r="30" spans="1:80" ht="38.25" hidden="1" customHeight="1" outlineLevel="1" x14ac:dyDescent="0.25">
      <c r="A30" s="282" t="s">
        <v>164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282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</row>
    <row r="31" spans="1:80" s="35" customFormat="1" ht="21.75" customHeight="1" collapsed="1" x14ac:dyDescent="0.25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202"/>
      <c r="L31" s="202"/>
      <c r="M31" s="202"/>
      <c r="N31" s="202"/>
      <c r="O31" s="202"/>
      <c r="P31" s="202"/>
      <c r="Q31" s="202"/>
      <c r="R31" s="156"/>
      <c r="S31" s="156"/>
      <c r="T31" s="156"/>
      <c r="U31" s="156"/>
      <c r="V31" s="156"/>
      <c r="W31" s="156"/>
      <c r="X31" s="156"/>
      <c r="Y31" s="230"/>
      <c r="Z31" s="230"/>
      <c r="AA31" s="230"/>
      <c r="AB31" s="230"/>
      <c r="AC31" s="230"/>
      <c r="AD31" s="230"/>
      <c r="AE31" s="230"/>
      <c r="AF31" s="156"/>
      <c r="AG31" s="156"/>
      <c r="AH31" s="156"/>
      <c r="AI31" s="156"/>
      <c r="AJ31" s="156"/>
      <c r="AK31" s="156"/>
      <c r="AL31" s="156"/>
      <c r="AM31" s="202"/>
      <c r="AN31" s="202"/>
      <c r="AO31" s="202"/>
      <c r="AP31" s="202"/>
      <c r="AQ31" s="202"/>
      <c r="AR31" s="202"/>
      <c r="AS31" s="202"/>
      <c r="AT31" s="156"/>
      <c r="AU31" s="156"/>
      <c r="AV31" s="156"/>
      <c r="AW31" s="156"/>
      <c r="AX31" s="156"/>
      <c r="AY31" s="156"/>
      <c r="AZ31" s="156"/>
      <c r="BA31" s="202"/>
      <c r="BB31" s="202"/>
      <c r="BC31" s="202"/>
      <c r="BD31" s="202"/>
      <c r="BE31" s="202"/>
      <c r="BF31" s="202"/>
      <c r="BG31" s="202"/>
      <c r="BH31" s="230"/>
      <c r="BI31" s="230"/>
      <c r="BJ31" s="230"/>
      <c r="BK31" s="230"/>
      <c r="BL31" s="230"/>
      <c r="BM31" s="230"/>
      <c r="BN31" s="230"/>
      <c r="BO31" s="156"/>
      <c r="BP31" s="156"/>
      <c r="BQ31" s="156"/>
      <c r="BR31" s="156"/>
      <c r="BS31" s="156"/>
      <c r="BT31" s="156"/>
      <c r="BU31" s="156"/>
      <c r="BV31" s="159"/>
      <c r="BW31" s="158"/>
    </row>
    <row r="33" spans="2:71" outlineLevel="1" x14ac:dyDescent="0.25">
      <c r="B33" s="28" t="s">
        <v>238</v>
      </c>
      <c r="BQ33" s="1"/>
      <c r="BS33" s="28" t="s">
        <v>240</v>
      </c>
    </row>
    <row r="34" spans="2:71" outlineLevel="1" x14ac:dyDescent="0.25">
      <c r="B34" s="158" t="s">
        <v>239</v>
      </c>
    </row>
    <row r="36" spans="2:71" x14ac:dyDescent="0.25">
      <c r="Q36" s="28"/>
      <c r="AS36" s="28"/>
      <c r="BG36" s="122"/>
    </row>
  </sheetData>
  <mergeCells count="37">
    <mergeCell ref="A24:BU24"/>
    <mergeCell ref="A25:BU25"/>
    <mergeCell ref="BO12:BU12"/>
    <mergeCell ref="D12:J12"/>
    <mergeCell ref="A30:BU30"/>
    <mergeCell ref="A26:BU26"/>
    <mergeCell ref="A27:BU27"/>
    <mergeCell ref="A28:BU28"/>
    <mergeCell ref="A29:BU29"/>
    <mergeCell ref="BA12:BG12"/>
    <mergeCell ref="A10:A13"/>
    <mergeCell ref="R11:X11"/>
    <mergeCell ref="BO11:BU11"/>
    <mergeCell ref="AF12:AL12"/>
    <mergeCell ref="C10:C13"/>
    <mergeCell ref="B10:B13"/>
    <mergeCell ref="K12:Q12"/>
    <mergeCell ref="D10:Q11"/>
    <mergeCell ref="AM11:AS11"/>
    <mergeCell ref="AM12:AS12"/>
    <mergeCell ref="A4:AL4"/>
    <mergeCell ref="A5:AL5"/>
    <mergeCell ref="A7:AL7"/>
    <mergeCell ref="A8:AL8"/>
    <mergeCell ref="A9:AL9"/>
    <mergeCell ref="Y11:AE11"/>
    <mergeCell ref="Y12:AE12"/>
    <mergeCell ref="BA11:BG11"/>
    <mergeCell ref="BV11:CB11"/>
    <mergeCell ref="BV12:CB12"/>
    <mergeCell ref="R10:CB10"/>
    <mergeCell ref="AF11:AL11"/>
    <mergeCell ref="R12:X12"/>
    <mergeCell ref="AT11:AZ11"/>
    <mergeCell ref="AT12:AZ12"/>
    <mergeCell ref="BH11:BN11"/>
    <mergeCell ref="BH12:BN12"/>
  </mergeCells>
  <pageMargins left="0.35433070866141736" right="0.35433070866141736" top="0.39370078740157483" bottom="0.35433070866141736" header="0.31496062992125984" footer="0.15748031496062992"/>
  <pageSetup paperSize="8" scale="78" fitToWidth="2" orientation="landscape" r:id="rId1"/>
  <headerFooter differentFirst="1">
    <oddHeader>&amp;C&amp;P</oddHeader>
  </headerFooter>
  <colBreaks count="2" manualBreakCount="2">
    <brk id="24" max="33" man="1"/>
    <brk id="52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8"/>
  <sheetViews>
    <sheetView tabSelected="1" zoomScale="80" zoomScaleNormal="80" zoomScaleSheetLayoutView="90" workbookViewId="0">
      <pane xSplit="3" ySplit="16" topLeftCell="H20" activePane="bottomRight" state="frozen"/>
      <selection pane="topRight" activeCell="D1" sqref="D1"/>
      <selection pane="bottomLeft" activeCell="A17" sqref="A17"/>
      <selection pane="bottomRight" activeCell="E39" sqref="E39"/>
    </sheetView>
  </sheetViews>
  <sheetFormatPr defaultColWidth="9" defaultRowHeight="15.75" outlineLevelRow="1" outlineLevelCol="1" x14ac:dyDescent="0.25"/>
  <cols>
    <col min="1" max="1" width="8.875" style="179" customWidth="1"/>
    <col min="2" max="2" width="60.75" style="46" customWidth="1"/>
    <col min="3" max="3" width="16.25" style="47" hidden="1" customWidth="1"/>
    <col min="4" max="5" width="16.625" style="47" customWidth="1"/>
    <col min="6" max="6" width="17.125" style="47" customWidth="1"/>
    <col min="7" max="7" width="17.125" style="47" customWidth="1" outlineLevel="1"/>
    <col min="8" max="8" width="17.125" style="47" customWidth="1"/>
    <col min="9" max="10" width="17.125" style="47" customWidth="1" outlineLevel="1"/>
    <col min="11" max="11" width="17.75" style="47" customWidth="1"/>
    <col min="12" max="12" width="16" style="47" customWidth="1" outlineLevel="1"/>
    <col min="13" max="253" width="9" style="47"/>
    <col min="254" max="254" width="8.875" style="47" customWidth="1"/>
    <col min="255" max="255" width="72.75" style="47" customWidth="1"/>
    <col min="256" max="256" width="10.75" style="47" customWidth="1"/>
    <col min="257" max="257" width="8.625" style="47" customWidth="1"/>
    <col min="258" max="258" width="9" style="47" customWidth="1"/>
    <col min="259" max="259" width="13.375" style="47" customWidth="1"/>
    <col min="260" max="260" width="17.125" style="47" customWidth="1"/>
    <col min="261" max="261" width="13.25" style="47" customWidth="1"/>
    <col min="262" max="262" width="17.375" style="47" customWidth="1"/>
    <col min="263" max="263" width="13.125" style="47" customWidth="1"/>
    <col min="264" max="264" width="16.5" style="47" customWidth="1"/>
    <col min="265" max="265" width="13.25" style="47" customWidth="1"/>
    <col min="266" max="266" width="17.125" style="47" customWidth="1"/>
    <col min="267" max="267" width="91.875" style="47" customWidth="1"/>
    <col min="268" max="268" width="157.375" style="47" customWidth="1"/>
    <col min="269" max="509" width="9" style="47"/>
    <col min="510" max="510" width="8.875" style="47" customWidth="1"/>
    <col min="511" max="511" width="72.75" style="47" customWidth="1"/>
    <col min="512" max="512" width="10.75" style="47" customWidth="1"/>
    <col min="513" max="513" width="8.625" style="47" customWidth="1"/>
    <col min="514" max="514" width="9" style="47" customWidth="1"/>
    <col min="515" max="515" width="13.375" style="47" customWidth="1"/>
    <col min="516" max="516" width="17.125" style="47" customWidth="1"/>
    <col min="517" max="517" width="13.25" style="47" customWidth="1"/>
    <col min="518" max="518" width="17.375" style="47" customWidth="1"/>
    <col min="519" max="519" width="13.125" style="47" customWidth="1"/>
    <col min="520" max="520" width="16.5" style="47" customWidth="1"/>
    <col min="521" max="521" width="13.25" style="47" customWidth="1"/>
    <col min="522" max="522" width="17.125" style="47" customWidth="1"/>
    <col min="523" max="523" width="91.875" style="47" customWidth="1"/>
    <col min="524" max="524" width="157.375" style="47" customWidth="1"/>
    <col min="525" max="765" width="9" style="47"/>
    <col min="766" max="766" width="8.875" style="47" customWidth="1"/>
    <col min="767" max="767" width="72.75" style="47" customWidth="1"/>
    <col min="768" max="768" width="10.75" style="47" customWidth="1"/>
    <col min="769" max="769" width="8.625" style="47" customWidth="1"/>
    <col min="770" max="770" width="9" style="47" customWidth="1"/>
    <col min="771" max="771" width="13.375" style="47" customWidth="1"/>
    <col min="772" max="772" width="17.125" style="47" customWidth="1"/>
    <col min="773" max="773" width="13.25" style="47" customWidth="1"/>
    <col min="774" max="774" width="17.375" style="47" customWidth="1"/>
    <col min="775" max="775" width="13.125" style="47" customWidth="1"/>
    <col min="776" max="776" width="16.5" style="47" customWidth="1"/>
    <col min="777" max="777" width="13.25" style="47" customWidth="1"/>
    <col min="778" max="778" width="17.125" style="47" customWidth="1"/>
    <col min="779" max="779" width="91.875" style="47" customWidth="1"/>
    <col min="780" max="780" width="157.375" style="47" customWidth="1"/>
    <col min="781" max="1021" width="9" style="47"/>
    <col min="1022" max="1022" width="8.875" style="47" customWidth="1"/>
    <col min="1023" max="1023" width="72.75" style="47" customWidth="1"/>
    <col min="1024" max="1024" width="10.75" style="47" customWidth="1"/>
    <col min="1025" max="1025" width="8.625" style="47" customWidth="1"/>
    <col min="1026" max="1026" width="9" style="47" customWidth="1"/>
    <col min="1027" max="1027" width="13.375" style="47" customWidth="1"/>
    <col min="1028" max="1028" width="17.125" style="47" customWidth="1"/>
    <col min="1029" max="1029" width="13.25" style="47" customWidth="1"/>
    <col min="1030" max="1030" width="17.375" style="47" customWidth="1"/>
    <col min="1031" max="1031" width="13.125" style="47" customWidth="1"/>
    <col min="1032" max="1032" width="16.5" style="47" customWidth="1"/>
    <col min="1033" max="1033" width="13.25" style="47" customWidth="1"/>
    <col min="1034" max="1034" width="17.125" style="47" customWidth="1"/>
    <col min="1035" max="1035" width="91.875" style="47" customWidth="1"/>
    <col min="1036" max="1036" width="157.375" style="47" customWidth="1"/>
    <col min="1037" max="1277" width="9" style="47"/>
    <col min="1278" max="1278" width="8.875" style="47" customWidth="1"/>
    <col min="1279" max="1279" width="72.75" style="47" customWidth="1"/>
    <col min="1280" max="1280" width="10.75" style="47" customWidth="1"/>
    <col min="1281" max="1281" width="8.625" style="47" customWidth="1"/>
    <col min="1282" max="1282" width="9" style="47" customWidth="1"/>
    <col min="1283" max="1283" width="13.375" style="47" customWidth="1"/>
    <col min="1284" max="1284" width="17.125" style="47" customWidth="1"/>
    <col min="1285" max="1285" width="13.25" style="47" customWidth="1"/>
    <col min="1286" max="1286" width="17.375" style="47" customWidth="1"/>
    <col min="1287" max="1287" width="13.125" style="47" customWidth="1"/>
    <col min="1288" max="1288" width="16.5" style="47" customWidth="1"/>
    <col min="1289" max="1289" width="13.25" style="47" customWidth="1"/>
    <col min="1290" max="1290" width="17.125" style="47" customWidth="1"/>
    <col min="1291" max="1291" width="91.875" style="47" customWidth="1"/>
    <col min="1292" max="1292" width="157.375" style="47" customWidth="1"/>
    <col min="1293" max="1533" width="9" style="47"/>
    <col min="1534" max="1534" width="8.875" style="47" customWidth="1"/>
    <col min="1535" max="1535" width="72.75" style="47" customWidth="1"/>
    <col min="1536" max="1536" width="10.75" style="47" customWidth="1"/>
    <col min="1537" max="1537" width="8.625" style="47" customWidth="1"/>
    <col min="1538" max="1538" width="9" style="47" customWidth="1"/>
    <col min="1539" max="1539" width="13.375" style="47" customWidth="1"/>
    <col min="1540" max="1540" width="17.125" style="47" customWidth="1"/>
    <col min="1541" max="1541" width="13.25" style="47" customWidth="1"/>
    <col min="1542" max="1542" width="17.375" style="47" customWidth="1"/>
    <col min="1543" max="1543" width="13.125" style="47" customWidth="1"/>
    <col min="1544" max="1544" width="16.5" style="47" customWidth="1"/>
    <col min="1545" max="1545" width="13.25" style="47" customWidth="1"/>
    <col min="1546" max="1546" width="17.125" style="47" customWidth="1"/>
    <col min="1547" max="1547" width="91.875" style="47" customWidth="1"/>
    <col min="1548" max="1548" width="157.375" style="47" customWidth="1"/>
    <col min="1549" max="1789" width="9" style="47"/>
    <col min="1790" max="1790" width="8.875" style="47" customWidth="1"/>
    <col min="1791" max="1791" width="72.75" style="47" customWidth="1"/>
    <col min="1792" max="1792" width="10.75" style="47" customWidth="1"/>
    <col min="1793" max="1793" width="8.625" style="47" customWidth="1"/>
    <col min="1794" max="1794" width="9" style="47" customWidth="1"/>
    <col min="1795" max="1795" width="13.375" style="47" customWidth="1"/>
    <col min="1796" max="1796" width="17.125" style="47" customWidth="1"/>
    <col min="1797" max="1797" width="13.25" style="47" customWidth="1"/>
    <col min="1798" max="1798" width="17.375" style="47" customWidth="1"/>
    <col min="1799" max="1799" width="13.125" style="47" customWidth="1"/>
    <col min="1800" max="1800" width="16.5" style="47" customWidth="1"/>
    <col min="1801" max="1801" width="13.25" style="47" customWidth="1"/>
    <col min="1802" max="1802" width="17.125" style="47" customWidth="1"/>
    <col min="1803" max="1803" width="91.875" style="47" customWidth="1"/>
    <col min="1804" max="1804" width="157.375" style="47" customWidth="1"/>
    <col min="1805" max="2045" width="9" style="47"/>
    <col min="2046" max="2046" width="8.875" style="47" customWidth="1"/>
    <col min="2047" max="2047" width="72.75" style="47" customWidth="1"/>
    <col min="2048" max="2048" width="10.75" style="47" customWidth="1"/>
    <col min="2049" max="2049" width="8.625" style="47" customWidth="1"/>
    <col min="2050" max="2050" width="9" style="47" customWidth="1"/>
    <col min="2051" max="2051" width="13.375" style="47" customWidth="1"/>
    <col min="2052" max="2052" width="17.125" style="47" customWidth="1"/>
    <col min="2053" max="2053" width="13.25" style="47" customWidth="1"/>
    <col min="2054" max="2054" width="17.375" style="47" customWidth="1"/>
    <col min="2055" max="2055" width="13.125" style="47" customWidth="1"/>
    <col min="2056" max="2056" width="16.5" style="47" customWidth="1"/>
    <col min="2057" max="2057" width="13.25" style="47" customWidth="1"/>
    <col min="2058" max="2058" width="17.125" style="47" customWidth="1"/>
    <col min="2059" max="2059" width="91.875" style="47" customWidth="1"/>
    <col min="2060" max="2060" width="157.375" style="47" customWidth="1"/>
    <col min="2061" max="2301" width="9" style="47"/>
    <col min="2302" max="2302" width="8.875" style="47" customWidth="1"/>
    <col min="2303" max="2303" width="72.75" style="47" customWidth="1"/>
    <col min="2304" max="2304" width="10.75" style="47" customWidth="1"/>
    <col min="2305" max="2305" width="8.625" style="47" customWidth="1"/>
    <col min="2306" max="2306" width="9" style="47" customWidth="1"/>
    <col min="2307" max="2307" width="13.375" style="47" customWidth="1"/>
    <col min="2308" max="2308" width="17.125" style="47" customWidth="1"/>
    <col min="2309" max="2309" width="13.25" style="47" customWidth="1"/>
    <col min="2310" max="2310" width="17.375" style="47" customWidth="1"/>
    <col min="2311" max="2311" width="13.125" style="47" customWidth="1"/>
    <col min="2312" max="2312" width="16.5" style="47" customWidth="1"/>
    <col min="2313" max="2313" width="13.25" style="47" customWidth="1"/>
    <col min="2314" max="2314" width="17.125" style="47" customWidth="1"/>
    <col min="2315" max="2315" width="91.875" style="47" customWidth="1"/>
    <col min="2316" max="2316" width="157.375" style="47" customWidth="1"/>
    <col min="2317" max="2557" width="9" style="47"/>
    <col min="2558" max="2558" width="8.875" style="47" customWidth="1"/>
    <col min="2559" max="2559" width="72.75" style="47" customWidth="1"/>
    <col min="2560" max="2560" width="10.75" style="47" customWidth="1"/>
    <col min="2561" max="2561" width="8.625" style="47" customWidth="1"/>
    <col min="2562" max="2562" width="9" style="47" customWidth="1"/>
    <col min="2563" max="2563" width="13.375" style="47" customWidth="1"/>
    <col min="2564" max="2564" width="17.125" style="47" customWidth="1"/>
    <col min="2565" max="2565" width="13.25" style="47" customWidth="1"/>
    <col min="2566" max="2566" width="17.375" style="47" customWidth="1"/>
    <col min="2567" max="2567" width="13.125" style="47" customWidth="1"/>
    <col min="2568" max="2568" width="16.5" style="47" customWidth="1"/>
    <col min="2569" max="2569" width="13.25" style="47" customWidth="1"/>
    <col min="2570" max="2570" width="17.125" style="47" customWidth="1"/>
    <col min="2571" max="2571" width="91.875" style="47" customWidth="1"/>
    <col min="2572" max="2572" width="157.375" style="47" customWidth="1"/>
    <col min="2573" max="2813" width="9" style="47"/>
    <col min="2814" max="2814" width="8.875" style="47" customWidth="1"/>
    <col min="2815" max="2815" width="72.75" style="47" customWidth="1"/>
    <col min="2816" max="2816" width="10.75" style="47" customWidth="1"/>
    <col min="2817" max="2817" width="8.625" style="47" customWidth="1"/>
    <col min="2818" max="2818" width="9" style="47" customWidth="1"/>
    <col min="2819" max="2819" width="13.375" style="47" customWidth="1"/>
    <col min="2820" max="2820" width="17.125" style="47" customWidth="1"/>
    <col min="2821" max="2821" width="13.25" style="47" customWidth="1"/>
    <col min="2822" max="2822" width="17.375" style="47" customWidth="1"/>
    <col min="2823" max="2823" width="13.125" style="47" customWidth="1"/>
    <col min="2824" max="2824" width="16.5" style="47" customWidth="1"/>
    <col min="2825" max="2825" width="13.25" style="47" customWidth="1"/>
    <col min="2826" max="2826" width="17.125" style="47" customWidth="1"/>
    <col min="2827" max="2827" width="91.875" style="47" customWidth="1"/>
    <col min="2828" max="2828" width="157.375" style="47" customWidth="1"/>
    <col min="2829" max="3069" width="9" style="47"/>
    <col min="3070" max="3070" width="8.875" style="47" customWidth="1"/>
    <col min="3071" max="3071" width="72.75" style="47" customWidth="1"/>
    <col min="3072" max="3072" width="10.75" style="47" customWidth="1"/>
    <col min="3073" max="3073" width="8.625" style="47" customWidth="1"/>
    <col min="3074" max="3074" width="9" style="47" customWidth="1"/>
    <col min="3075" max="3075" width="13.375" style="47" customWidth="1"/>
    <col min="3076" max="3076" width="17.125" style="47" customWidth="1"/>
    <col min="3077" max="3077" width="13.25" style="47" customWidth="1"/>
    <col min="3078" max="3078" width="17.375" style="47" customWidth="1"/>
    <col min="3079" max="3079" width="13.125" style="47" customWidth="1"/>
    <col min="3080" max="3080" width="16.5" style="47" customWidth="1"/>
    <col min="3081" max="3081" width="13.25" style="47" customWidth="1"/>
    <col min="3082" max="3082" width="17.125" style="47" customWidth="1"/>
    <col min="3083" max="3083" width="91.875" style="47" customWidth="1"/>
    <col min="3084" max="3084" width="157.375" style="47" customWidth="1"/>
    <col min="3085" max="3325" width="9" style="47"/>
    <col min="3326" max="3326" width="8.875" style="47" customWidth="1"/>
    <col min="3327" max="3327" width="72.75" style="47" customWidth="1"/>
    <col min="3328" max="3328" width="10.75" style="47" customWidth="1"/>
    <col min="3329" max="3329" width="8.625" style="47" customWidth="1"/>
    <col min="3330" max="3330" width="9" style="47" customWidth="1"/>
    <col min="3331" max="3331" width="13.375" style="47" customWidth="1"/>
    <col min="3332" max="3332" width="17.125" style="47" customWidth="1"/>
    <col min="3333" max="3333" width="13.25" style="47" customWidth="1"/>
    <col min="3334" max="3334" width="17.375" style="47" customWidth="1"/>
    <col min="3335" max="3335" width="13.125" style="47" customWidth="1"/>
    <col min="3336" max="3336" width="16.5" style="47" customWidth="1"/>
    <col min="3337" max="3337" width="13.25" style="47" customWidth="1"/>
    <col min="3338" max="3338" width="17.125" style="47" customWidth="1"/>
    <col min="3339" max="3339" width="91.875" style="47" customWidth="1"/>
    <col min="3340" max="3340" width="157.375" style="47" customWidth="1"/>
    <col min="3341" max="3581" width="9" style="47"/>
    <col min="3582" max="3582" width="8.875" style="47" customWidth="1"/>
    <col min="3583" max="3583" width="72.75" style="47" customWidth="1"/>
    <col min="3584" max="3584" width="10.75" style="47" customWidth="1"/>
    <col min="3585" max="3585" width="8.625" style="47" customWidth="1"/>
    <col min="3586" max="3586" width="9" style="47" customWidth="1"/>
    <col min="3587" max="3587" width="13.375" style="47" customWidth="1"/>
    <col min="3588" max="3588" width="17.125" style="47" customWidth="1"/>
    <col min="3589" max="3589" width="13.25" style="47" customWidth="1"/>
    <col min="3590" max="3590" width="17.375" style="47" customWidth="1"/>
    <col min="3591" max="3591" width="13.125" style="47" customWidth="1"/>
    <col min="3592" max="3592" width="16.5" style="47" customWidth="1"/>
    <col min="3593" max="3593" width="13.25" style="47" customWidth="1"/>
    <col min="3594" max="3594" width="17.125" style="47" customWidth="1"/>
    <col min="3595" max="3595" width="91.875" style="47" customWidth="1"/>
    <col min="3596" max="3596" width="157.375" style="47" customWidth="1"/>
    <col min="3597" max="3837" width="9" style="47"/>
    <col min="3838" max="3838" width="8.875" style="47" customWidth="1"/>
    <col min="3839" max="3839" width="72.75" style="47" customWidth="1"/>
    <col min="3840" max="3840" width="10.75" style="47" customWidth="1"/>
    <col min="3841" max="3841" width="8.625" style="47" customWidth="1"/>
    <col min="3842" max="3842" width="9" style="47" customWidth="1"/>
    <col min="3843" max="3843" width="13.375" style="47" customWidth="1"/>
    <col min="3844" max="3844" width="17.125" style="47" customWidth="1"/>
    <col min="3845" max="3845" width="13.25" style="47" customWidth="1"/>
    <col min="3846" max="3846" width="17.375" style="47" customWidth="1"/>
    <col min="3847" max="3847" width="13.125" style="47" customWidth="1"/>
    <col min="3848" max="3848" width="16.5" style="47" customWidth="1"/>
    <col min="3849" max="3849" width="13.25" style="47" customWidth="1"/>
    <col min="3850" max="3850" width="17.125" style="47" customWidth="1"/>
    <col min="3851" max="3851" width="91.875" style="47" customWidth="1"/>
    <col min="3852" max="3852" width="157.375" style="47" customWidth="1"/>
    <col min="3853" max="4093" width="9" style="47"/>
    <col min="4094" max="4094" width="8.875" style="47" customWidth="1"/>
    <col min="4095" max="4095" width="72.75" style="47" customWidth="1"/>
    <col min="4096" max="4096" width="10.75" style="47" customWidth="1"/>
    <col min="4097" max="4097" width="8.625" style="47" customWidth="1"/>
    <col min="4098" max="4098" width="9" style="47" customWidth="1"/>
    <col min="4099" max="4099" width="13.375" style="47" customWidth="1"/>
    <col min="4100" max="4100" width="17.125" style="47" customWidth="1"/>
    <col min="4101" max="4101" width="13.25" style="47" customWidth="1"/>
    <col min="4102" max="4102" width="17.375" style="47" customWidth="1"/>
    <col min="4103" max="4103" width="13.125" style="47" customWidth="1"/>
    <col min="4104" max="4104" width="16.5" style="47" customWidth="1"/>
    <col min="4105" max="4105" width="13.25" style="47" customWidth="1"/>
    <col min="4106" max="4106" width="17.125" style="47" customWidth="1"/>
    <col min="4107" max="4107" width="91.875" style="47" customWidth="1"/>
    <col min="4108" max="4108" width="157.375" style="47" customWidth="1"/>
    <col min="4109" max="4349" width="9" style="47"/>
    <col min="4350" max="4350" width="8.875" style="47" customWidth="1"/>
    <col min="4351" max="4351" width="72.75" style="47" customWidth="1"/>
    <col min="4352" max="4352" width="10.75" style="47" customWidth="1"/>
    <col min="4353" max="4353" width="8.625" style="47" customWidth="1"/>
    <col min="4354" max="4354" width="9" style="47" customWidth="1"/>
    <col min="4355" max="4355" width="13.375" style="47" customWidth="1"/>
    <col min="4356" max="4356" width="17.125" style="47" customWidth="1"/>
    <col min="4357" max="4357" width="13.25" style="47" customWidth="1"/>
    <col min="4358" max="4358" width="17.375" style="47" customWidth="1"/>
    <col min="4359" max="4359" width="13.125" style="47" customWidth="1"/>
    <col min="4360" max="4360" width="16.5" style="47" customWidth="1"/>
    <col min="4361" max="4361" width="13.25" style="47" customWidth="1"/>
    <col min="4362" max="4362" width="17.125" style="47" customWidth="1"/>
    <col min="4363" max="4363" width="91.875" style="47" customWidth="1"/>
    <col min="4364" max="4364" width="157.375" style="47" customWidth="1"/>
    <col min="4365" max="4605" width="9" style="47"/>
    <col min="4606" max="4606" width="8.875" style="47" customWidth="1"/>
    <col min="4607" max="4607" width="72.75" style="47" customWidth="1"/>
    <col min="4608" max="4608" width="10.75" style="47" customWidth="1"/>
    <col min="4609" max="4609" width="8.625" style="47" customWidth="1"/>
    <col min="4610" max="4610" width="9" style="47" customWidth="1"/>
    <col min="4611" max="4611" width="13.375" style="47" customWidth="1"/>
    <col min="4612" max="4612" width="17.125" style="47" customWidth="1"/>
    <col min="4613" max="4613" width="13.25" style="47" customWidth="1"/>
    <col min="4614" max="4614" width="17.375" style="47" customWidth="1"/>
    <col min="4615" max="4615" width="13.125" style="47" customWidth="1"/>
    <col min="4616" max="4616" width="16.5" style="47" customWidth="1"/>
    <col min="4617" max="4617" width="13.25" style="47" customWidth="1"/>
    <col min="4618" max="4618" width="17.125" style="47" customWidth="1"/>
    <col min="4619" max="4619" width="91.875" style="47" customWidth="1"/>
    <col min="4620" max="4620" width="157.375" style="47" customWidth="1"/>
    <col min="4621" max="4861" width="9" style="47"/>
    <col min="4862" max="4862" width="8.875" style="47" customWidth="1"/>
    <col min="4863" max="4863" width="72.75" style="47" customWidth="1"/>
    <col min="4864" max="4864" width="10.75" style="47" customWidth="1"/>
    <col min="4865" max="4865" width="8.625" style="47" customWidth="1"/>
    <col min="4866" max="4866" width="9" style="47" customWidth="1"/>
    <col min="4867" max="4867" width="13.375" style="47" customWidth="1"/>
    <col min="4868" max="4868" width="17.125" style="47" customWidth="1"/>
    <col min="4869" max="4869" width="13.25" style="47" customWidth="1"/>
    <col min="4870" max="4870" width="17.375" style="47" customWidth="1"/>
    <col min="4871" max="4871" width="13.125" style="47" customWidth="1"/>
    <col min="4872" max="4872" width="16.5" style="47" customWidth="1"/>
    <col min="4873" max="4873" width="13.25" style="47" customWidth="1"/>
    <col min="4874" max="4874" width="17.125" style="47" customWidth="1"/>
    <col min="4875" max="4875" width="91.875" style="47" customWidth="1"/>
    <col min="4876" max="4876" width="157.375" style="47" customWidth="1"/>
    <col min="4877" max="5117" width="9" style="47"/>
    <col min="5118" max="5118" width="8.875" style="47" customWidth="1"/>
    <col min="5119" max="5119" width="72.75" style="47" customWidth="1"/>
    <col min="5120" max="5120" width="10.75" style="47" customWidth="1"/>
    <col min="5121" max="5121" width="8.625" style="47" customWidth="1"/>
    <col min="5122" max="5122" width="9" style="47" customWidth="1"/>
    <col min="5123" max="5123" width="13.375" style="47" customWidth="1"/>
    <col min="5124" max="5124" width="17.125" style="47" customWidth="1"/>
    <col min="5125" max="5125" width="13.25" style="47" customWidth="1"/>
    <col min="5126" max="5126" width="17.375" style="47" customWidth="1"/>
    <col min="5127" max="5127" width="13.125" style="47" customWidth="1"/>
    <col min="5128" max="5128" width="16.5" style="47" customWidth="1"/>
    <col min="5129" max="5129" width="13.25" style="47" customWidth="1"/>
    <col min="5130" max="5130" width="17.125" style="47" customWidth="1"/>
    <col min="5131" max="5131" width="91.875" style="47" customWidth="1"/>
    <col min="5132" max="5132" width="157.375" style="47" customWidth="1"/>
    <col min="5133" max="5373" width="9" style="47"/>
    <col min="5374" max="5374" width="8.875" style="47" customWidth="1"/>
    <col min="5375" max="5375" width="72.75" style="47" customWidth="1"/>
    <col min="5376" max="5376" width="10.75" style="47" customWidth="1"/>
    <col min="5377" max="5377" width="8.625" style="47" customWidth="1"/>
    <col min="5378" max="5378" width="9" style="47" customWidth="1"/>
    <col min="5379" max="5379" width="13.375" style="47" customWidth="1"/>
    <col min="5380" max="5380" width="17.125" style="47" customWidth="1"/>
    <col min="5381" max="5381" width="13.25" style="47" customWidth="1"/>
    <col min="5382" max="5382" width="17.375" style="47" customWidth="1"/>
    <col min="5383" max="5383" width="13.125" style="47" customWidth="1"/>
    <col min="5384" max="5384" width="16.5" style="47" customWidth="1"/>
    <col min="5385" max="5385" width="13.25" style="47" customWidth="1"/>
    <col min="5386" max="5386" width="17.125" style="47" customWidth="1"/>
    <col min="5387" max="5387" width="91.875" style="47" customWidth="1"/>
    <col min="5388" max="5388" width="157.375" style="47" customWidth="1"/>
    <col min="5389" max="5629" width="9" style="47"/>
    <col min="5630" max="5630" width="8.875" style="47" customWidth="1"/>
    <col min="5631" max="5631" width="72.75" style="47" customWidth="1"/>
    <col min="5632" max="5632" width="10.75" style="47" customWidth="1"/>
    <col min="5633" max="5633" width="8.625" style="47" customWidth="1"/>
    <col min="5634" max="5634" width="9" style="47" customWidth="1"/>
    <col min="5635" max="5635" width="13.375" style="47" customWidth="1"/>
    <col min="5636" max="5636" width="17.125" style="47" customWidth="1"/>
    <col min="5637" max="5637" width="13.25" style="47" customWidth="1"/>
    <col min="5638" max="5638" width="17.375" style="47" customWidth="1"/>
    <col min="5639" max="5639" width="13.125" style="47" customWidth="1"/>
    <col min="5640" max="5640" width="16.5" style="47" customWidth="1"/>
    <col min="5641" max="5641" width="13.25" style="47" customWidth="1"/>
    <col min="5642" max="5642" width="17.125" style="47" customWidth="1"/>
    <col min="5643" max="5643" width="91.875" style="47" customWidth="1"/>
    <col min="5644" max="5644" width="157.375" style="47" customWidth="1"/>
    <col min="5645" max="5885" width="9" style="47"/>
    <col min="5886" max="5886" width="8.875" style="47" customWidth="1"/>
    <col min="5887" max="5887" width="72.75" style="47" customWidth="1"/>
    <col min="5888" max="5888" width="10.75" style="47" customWidth="1"/>
    <col min="5889" max="5889" width="8.625" style="47" customWidth="1"/>
    <col min="5890" max="5890" width="9" style="47" customWidth="1"/>
    <col min="5891" max="5891" width="13.375" style="47" customWidth="1"/>
    <col min="5892" max="5892" width="17.125" style="47" customWidth="1"/>
    <col min="5893" max="5893" width="13.25" style="47" customWidth="1"/>
    <col min="5894" max="5894" width="17.375" style="47" customWidth="1"/>
    <col min="5895" max="5895" width="13.125" style="47" customWidth="1"/>
    <col min="5896" max="5896" width="16.5" style="47" customWidth="1"/>
    <col min="5897" max="5897" width="13.25" style="47" customWidth="1"/>
    <col min="5898" max="5898" width="17.125" style="47" customWidth="1"/>
    <col min="5899" max="5899" width="91.875" style="47" customWidth="1"/>
    <col min="5900" max="5900" width="157.375" style="47" customWidth="1"/>
    <col min="5901" max="6141" width="9" style="47"/>
    <col min="6142" max="6142" width="8.875" style="47" customWidth="1"/>
    <col min="6143" max="6143" width="72.75" style="47" customWidth="1"/>
    <col min="6144" max="6144" width="10.75" style="47" customWidth="1"/>
    <col min="6145" max="6145" width="8.625" style="47" customWidth="1"/>
    <col min="6146" max="6146" width="9" style="47" customWidth="1"/>
    <col min="6147" max="6147" width="13.375" style="47" customWidth="1"/>
    <col min="6148" max="6148" width="17.125" style="47" customWidth="1"/>
    <col min="6149" max="6149" width="13.25" style="47" customWidth="1"/>
    <col min="6150" max="6150" width="17.375" style="47" customWidth="1"/>
    <col min="6151" max="6151" width="13.125" style="47" customWidth="1"/>
    <col min="6152" max="6152" width="16.5" style="47" customWidth="1"/>
    <col min="6153" max="6153" width="13.25" style="47" customWidth="1"/>
    <col min="6154" max="6154" width="17.125" style="47" customWidth="1"/>
    <col min="6155" max="6155" width="91.875" style="47" customWidth="1"/>
    <col min="6156" max="6156" width="157.375" style="47" customWidth="1"/>
    <col min="6157" max="6397" width="9" style="47"/>
    <col min="6398" max="6398" width="8.875" style="47" customWidth="1"/>
    <col min="6399" max="6399" width="72.75" style="47" customWidth="1"/>
    <col min="6400" max="6400" width="10.75" style="47" customWidth="1"/>
    <col min="6401" max="6401" width="8.625" style="47" customWidth="1"/>
    <col min="6402" max="6402" width="9" style="47" customWidth="1"/>
    <col min="6403" max="6403" width="13.375" style="47" customWidth="1"/>
    <col min="6404" max="6404" width="17.125" style="47" customWidth="1"/>
    <col min="6405" max="6405" width="13.25" style="47" customWidth="1"/>
    <col min="6406" max="6406" width="17.375" style="47" customWidth="1"/>
    <col min="6407" max="6407" width="13.125" style="47" customWidth="1"/>
    <col min="6408" max="6408" width="16.5" style="47" customWidth="1"/>
    <col min="6409" max="6409" width="13.25" style="47" customWidth="1"/>
    <col min="6410" max="6410" width="17.125" style="47" customWidth="1"/>
    <col min="6411" max="6411" width="91.875" style="47" customWidth="1"/>
    <col min="6412" max="6412" width="157.375" style="47" customWidth="1"/>
    <col min="6413" max="6653" width="9" style="47"/>
    <col min="6654" max="6654" width="8.875" style="47" customWidth="1"/>
    <col min="6655" max="6655" width="72.75" style="47" customWidth="1"/>
    <col min="6656" max="6656" width="10.75" style="47" customWidth="1"/>
    <col min="6657" max="6657" width="8.625" style="47" customWidth="1"/>
    <col min="6658" max="6658" width="9" style="47" customWidth="1"/>
    <col min="6659" max="6659" width="13.375" style="47" customWidth="1"/>
    <col min="6660" max="6660" width="17.125" style="47" customWidth="1"/>
    <col min="6661" max="6661" width="13.25" style="47" customWidth="1"/>
    <col min="6662" max="6662" width="17.375" style="47" customWidth="1"/>
    <col min="6663" max="6663" width="13.125" style="47" customWidth="1"/>
    <col min="6664" max="6664" width="16.5" style="47" customWidth="1"/>
    <col min="6665" max="6665" width="13.25" style="47" customWidth="1"/>
    <col min="6666" max="6666" width="17.125" style="47" customWidth="1"/>
    <col min="6667" max="6667" width="91.875" style="47" customWidth="1"/>
    <col min="6668" max="6668" width="157.375" style="47" customWidth="1"/>
    <col min="6669" max="6909" width="9" style="47"/>
    <col min="6910" max="6910" width="8.875" style="47" customWidth="1"/>
    <col min="6911" max="6911" width="72.75" style="47" customWidth="1"/>
    <col min="6912" max="6912" width="10.75" style="47" customWidth="1"/>
    <col min="6913" max="6913" width="8.625" style="47" customWidth="1"/>
    <col min="6914" max="6914" width="9" style="47" customWidth="1"/>
    <col min="6915" max="6915" width="13.375" style="47" customWidth="1"/>
    <col min="6916" max="6916" width="17.125" style="47" customWidth="1"/>
    <col min="6917" max="6917" width="13.25" style="47" customWidth="1"/>
    <col min="6918" max="6918" width="17.375" style="47" customWidth="1"/>
    <col min="6919" max="6919" width="13.125" style="47" customWidth="1"/>
    <col min="6920" max="6920" width="16.5" style="47" customWidth="1"/>
    <col min="6921" max="6921" width="13.25" style="47" customWidth="1"/>
    <col min="6922" max="6922" width="17.125" style="47" customWidth="1"/>
    <col min="6923" max="6923" width="91.875" style="47" customWidth="1"/>
    <col min="6924" max="6924" width="157.375" style="47" customWidth="1"/>
    <col min="6925" max="7165" width="9" style="47"/>
    <col min="7166" max="7166" width="8.875" style="47" customWidth="1"/>
    <col min="7167" max="7167" width="72.75" style="47" customWidth="1"/>
    <col min="7168" max="7168" width="10.75" style="47" customWidth="1"/>
    <col min="7169" max="7169" width="8.625" style="47" customWidth="1"/>
    <col min="7170" max="7170" width="9" style="47" customWidth="1"/>
    <col min="7171" max="7171" width="13.375" style="47" customWidth="1"/>
    <col min="7172" max="7172" width="17.125" style="47" customWidth="1"/>
    <col min="7173" max="7173" width="13.25" style="47" customWidth="1"/>
    <col min="7174" max="7174" width="17.375" style="47" customWidth="1"/>
    <col min="7175" max="7175" width="13.125" style="47" customWidth="1"/>
    <col min="7176" max="7176" width="16.5" style="47" customWidth="1"/>
    <col min="7177" max="7177" width="13.25" style="47" customWidth="1"/>
    <col min="7178" max="7178" width="17.125" style="47" customWidth="1"/>
    <col min="7179" max="7179" width="91.875" style="47" customWidth="1"/>
    <col min="7180" max="7180" width="157.375" style="47" customWidth="1"/>
    <col min="7181" max="7421" width="9" style="47"/>
    <col min="7422" max="7422" width="8.875" style="47" customWidth="1"/>
    <col min="7423" max="7423" width="72.75" style="47" customWidth="1"/>
    <col min="7424" max="7424" width="10.75" style="47" customWidth="1"/>
    <col min="7425" max="7425" width="8.625" style="47" customWidth="1"/>
    <col min="7426" max="7426" width="9" style="47" customWidth="1"/>
    <col min="7427" max="7427" width="13.375" style="47" customWidth="1"/>
    <col min="7428" max="7428" width="17.125" style="47" customWidth="1"/>
    <col min="7429" max="7429" width="13.25" style="47" customWidth="1"/>
    <col min="7430" max="7430" width="17.375" style="47" customWidth="1"/>
    <col min="7431" max="7431" width="13.125" style="47" customWidth="1"/>
    <col min="7432" max="7432" width="16.5" style="47" customWidth="1"/>
    <col min="7433" max="7433" width="13.25" style="47" customWidth="1"/>
    <col min="7434" max="7434" width="17.125" style="47" customWidth="1"/>
    <col min="7435" max="7435" width="91.875" style="47" customWidth="1"/>
    <col min="7436" max="7436" width="157.375" style="47" customWidth="1"/>
    <col min="7437" max="7677" width="9" style="47"/>
    <col min="7678" max="7678" width="8.875" style="47" customWidth="1"/>
    <col min="7679" max="7679" width="72.75" style="47" customWidth="1"/>
    <col min="7680" max="7680" width="10.75" style="47" customWidth="1"/>
    <col min="7681" max="7681" width="8.625" style="47" customWidth="1"/>
    <col min="7682" max="7682" width="9" style="47" customWidth="1"/>
    <col min="7683" max="7683" width="13.375" style="47" customWidth="1"/>
    <col min="7684" max="7684" width="17.125" style="47" customWidth="1"/>
    <col min="7685" max="7685" width="13.25" style="47" customWidth="1"/>
    <col min="7686" max="7686" width="17.375" style="47" customWidth="1"/>
    <col min="7687" max="7687" width="13.125" style="47" customWidth="1"/>
    <col min="7688" max="7688" width="16.5" style="47" customWidth="1"/>
    <col min="7689" max="7689" width="13.25" style="47" customWidth="1"/>
    <col min="7690" max="7690" width="17.125" style="47" customWidth="1"/>
    <col min="7691" max="7691" width="91.875" style="47" customWidth="1"/>
    <col min="7692" max="7692" width="157.375" style="47" customWidth="1"/>
    <col min="7693" max="7933" width="9" style="47"/>
    <col min="7934" max="7934" width="8.875" style="47" customWidth="1"/>
    <col min="7935" max="7935" width="72.75" style="47" customWidth="1"/>
    <col min="7936" max="7936" width="10.75" style="47" customWidth="1"/>
    <col min="7937" max="7937" width="8.625" style="47" customWidth="1"/>
    <col min="7938" max="7938" width="9" style="47" customWidth="1"/>
    <col min="7939" max="7939" width="13.375" style="47" customWidth="1"/>
    <col min="7940" max="7940" width="17.125" style="47" customWidth="1"/>
    <col min="7941" max="7941" width="13.25" style="47" customWidth="1"/>
    <col min="7942" max="7942" width="17.375" style="47" customWidth="1"/>
    <col min="7943" max="7943" width="13.125" style="47" customWidth="1"/>
    <col min="7944" max="7944" width="16.5" style="47" customWidth="1"/>
    <col min="7945" max="7945" width="13.25" style="47" customWidth="1"/>
    <col min="7946" max="7946" width="17.125" style="47" customWidth="1"/>
    <col min="7947" max="7947" width="91.875" style="47" customWidth="1"/>
    <col min="7948" max="7948" width="157.375" style="47" customWidth="1"/>
    <col min="7949" max="8189" width="9" style="47"/>
    <col min="8190" max="8190" width="8.875" style="47" customWidth="1"/>
    <col min="8191" max="8191" width="72.75" style="47" customWidth="1"/>
    <col min="8192" max="8192" width="10.75" style="47" customWidth="1"/>
    <col min="8193" max="8193" width="8.625" style="47" customWidth="1"/>
    <col min="8194" max="8194" width="9" style="47" customWidth="1"/>
    <col min="8195" max="8195" width="13.375" style="47" customWidth="1"/>
    <col min="8196" max="8196" width="17.125" style="47" customWidth="1"/>
    <col min="8197" max="8197" width="13.25" style="47" customWidth="1"/>
    <col min="8198" max="8198" width="17.375" style="47" customWidth="1"/>
    <col min="8199" max="8199" width="13.125" style="47" customWidth="1"/>
    <col min="8200" max="8200" width="16.5" style="47" customWidth="1"/>
    <col min="8201" max="8201" width="13.25" style="47" customWidth="1"/>
    <col min="8202" max="8202" width="17.125" style="47" customWidth="1"/>
    <col min="8203" max="8203" width="91.875" style="47" customWidth="1"/>
    <col min="8204" max="8204" width="157.375" style="47" customWidth="1"/>
    <col min="8205" max="8445" width="9" style="47"/>
    <col min="8446" max="8446" width="8.875" style="47" customWidth="1"/>
    <col min="8447" max="8447" width="72.75" style="47" customWidth="1"/>
    <col min="8448" max="8448" width="10.75" style="47" customWidth="1"/>
    <col min="8449" max="8449" width="8.625" style="47" customWidth="1"/>
    <col min="8450" max="8450" width="9" style="47" customWidth="1"/>
    <col min="8451" max="8451" width="13.375" style="47" customWidth="1"/>
    <col min="8452" max="8452" width="17.125" style="47" customWidth="1"/>
    <col min="8453" max="8453" width="13.25" style="47" customWidth="1"/>
    <col min="8454" max="8454" width="17.375" style="47" customWidth="1"/>
    <col min="8455" max="8455" width="13.125" style="47" customWidth="1"/>
    <col min="8456" max="8456" width="16.5" style="47" customWidth="1"/>
    <col min="8457" max="8457" width="13.25" style="47" customWidth="1"/>
    <col min="8458" max="8458" width="17.125" style="47" customWidth="1"/>
    <col min="8459" max="8459" width="91.875" style="47" customWidth="1"/>
    <col min="8460" max="8460" width="157.375" style="47" customWidth="1"/>
    <col min="8461" max="8701" width="9" style="47"/>
    <col min="8702" max="8702" width="8.875" style="47" customWidth="1"/>
    <col min="8703" max="8703" width="72.75" style="47" customWidth="1"/>
    <col min="8704" max="8704" width="10.75" style="47" customWidth="1"/>
    <col min="8705" max="8705" width="8.625" style="47" customWidth="1"/>
    <col min="8706" max="8706" width="9" style="47" customWidth="1"/>
    <col min="8707" max="8707" width="13.375" style="47" customWidth="1"/>
    <col min="8708" max="8708" width="17.125" style="47" customWidth="1"/>
    <col min="8709" max="8709" width="13.25" style="47" customWidth="1"/>
    <col min="8710" max="8710" width="17.375" style="47" customWidth="1"/>
    <col min="8711" max="8711" width="13.125" style="47" customWidth="1"/>
    <col min="8712" max="8712" width="16.5" style="47" customWidth="1"/>
    <col min="8713" max="8713" width="13.25" style="47" customWidth="1"/>
    <col min="8714" max="8714" width="17.125" style="47" customWidth="1"/>
    <col min="8715" max="8715" width="91.875" style="47" customWidth="1"/>
    <col min="8716" max="8716" width="157.375" style="47" customWidth="1"/>
    <col min="8717" max="8957" width="9" style="47"/>
    <col min="8958" max="8958" width="8.875" style="47" customWidth="1"/>
    <col min="8959" max="8959" width="72.75" style="47" customWidth="1"/>
    <col min="8960" max="8960" width="10.75" style="47" customWidth="1"/>
    <col min="8961" max="8961" width="8.625" style="47" customWidth="1"/>
    <col min="8962" max="8962" width="9" style="47" customWidth="1"/>
    <col min="8963" max="8963" width="13.375" style="47" customWidth="1"/>
    <col min="8964" max="8964" width="17.125" style="47" customWidth="1"/>
    <col min="8965" max="8965" width="13.25" style="47" customWidth="1"/>
    <col min="8966" max="8966" width="17.375" style="47" customWidth="1"/>
    <col min="8967" max="8967" width="13.125" style="47" customWidth="1"/>
    <col min="8968" max="8968" width="16.5" style="47" customWidth="1"/>
    <col min="8969" max="8969" width="13.25" style="47" customWidth="1"/>
    <col min="8970" max="8970" width="17.125" style="47" customWidth="1"/>
    <col min="8971" max="8971" width="91.875" style="47" customWidth="1"/>
    <col min="8972" max="8972" width="157.375" style="47" customWidth="1"/>
    <col min="8973" max="9213" width="9" style="47"/>
    <col min="9214" max="9214" width="8.875" style="47" customWidth="1"/>
    <col min="9215" max="9215" width="72.75" style="47" customWidth="1"/>
    <col min="9216" max="9216" width="10.75" style="47" customWidth="1"/>
    <col min="9217" max="9217" width="8.625" style="47" customWidth="1"/>
    <col min="9218" max="9218" width="9" style="47" customWidth="1"/>
    <col min="9219" max="9219" width="13.375" style="47" customWidth="1"/>
    <col min="9220" max="9220" width="17.125" style="47" customWidth="1"/>
    <col min="9221" max="9221" width="13.25" style="47" customWidth="1"/>
    <col min="9222" max="9222" width="17.375" style="47" customWidth="1"/>
    <col min="9223" max="9223" width="13.125" style="47" customWidth="1"/>
    <col min="9224" max="9224" width="16.5" style="47" customWidth="1"/>
    <col min="9225" max="9225" width="13.25" style="47" customWidth="1"/>
    <col min="9226" max="9226" width="17.125" style="47" customWidth="1"/>
    <col min="9227" max="9227" width="91.875" style="47" customWidth="1"/>
    <col min="9228" max="9228" width="157.375" style="47" customWidth="1"/>
    <col min="9229" max="9469" width="9" style="47"/>
    <col min="9470" max="9470" width="8.875" style="47" customWidth="1"/>
    <col min="9471" max="9471" width="72.75" style="47" customWidth="1"/>
    <col min="9472" max="9472" width="10.75" style="47" customWidth="1"/>
    <col min="9473" max="9473" width="8.625" style="47" customWidth="1"/>
    <col min="9474" max="9474" width="9" style="47" customWidth="1"/>
    <col min="9475" max="9475" width="13.375" style="47" customWidth="1"/>
    <col min="9476" max="9476" width="17.125" style="47" customWidth="1"/>
    <col min="9477" max="9477" width="13.25" style="47" customWidth="1"/>
    <col min="9478" max="9478" width="17.375" style="47" customWidth="1"/>
    <col min="9479" max="9479" width="13.125" style="47" customWidth="1"/>
    <col min="9480" max="9480" width="16.5" style="47" customWidth="1"/>
    <col min="9481" max="9481" width="13.25" style="47" customWidth="1"/>
    <col min="9482" max="9482" width="17.125" style="47" customWidth="1"/>
    <col min="9483" max="9483" width="91.875" style="47" customWidth="1"/>
    <col min="9484" max="9484" width="157.375" style="47" customWidth="1"/>
    <col min="9485" max="9725" width="9" style="47"/>
    <col min="9726" max="9726" width="8.875" style="47" customWidth="1"/>
    <col min="9727" max="9727" width="72.75" style="47" customWidth="1"/>
    <col min="9728" max="9728" width="10.75" style="47" customWidth="1"/>
    <col min="9729" max="9729" width="8.625" style="47" customWidth="1"/>
    <col min="9730" max="9730" width="9" style="47" customWidth="1"/>
    <col min="9731" max="9731" width="13.375" style="47" customWidth="1"/>
    <col min="9732" max="9732" width="17.125" style="47" customWidth="1"/>
    <col min="9733" max="9733" width="13.25" style="47" customWidth="1"/>
    <col min="9734" max="9734" width="17.375" style="47" customWidth="1"/>
    <col min="9735" max="9735" width="13.125" style="47" customWidth="1"/>
    <col min="9736" max="9736" width="16.5" style="47" customWidth="1"/>
    <col min="9737" max="9737" width="13.25" style="47" customWidth="1"/>
    <col min="9738" max="9738" width="17.125" style="47" customWidth="1"/>
    <col min="9739" max="9739" width="91.875" style="47" customWidth="1"/>
    <col min="9740" max="9740" width="157.375" style="47" customWidth="1"/>
    <col min="9741" max="9981" width="9" style="47"/>
    <col min="9982" max="9982" width="8.875" style="47" customWidth="1"/>
    <col min="9983" max="9983" width="72.75" style="47" customWidth="1"/>
    <col min="9984" max="9984" width="10.75" style="47" customWidth="1"/>
    <col min="9985" max="9985" width="8.625" style="47" customWidth="1"/>
    <col min="9986" max="9986" width="9" style="47" customWidth="1"/>
    <col min="9987" max="9987" width="13.375" style="47" customWidth="1"/>
    <col min="9988" max="9988" width="17.125" style="47" customWidth="1"/>
    <col min="9989" max="9989" width="13.25" style="47" customWidth="1"/>
    <col min="9990" max="9990" width="17.375" style="47" customWidth="1"/>
    <col min="9991" max="9991" width="13.125" style="47" customWidth="1"/>
    <col min="9992" max="9992" width="16.5" style="47" customWidth="1"/>
    <col min="9993" max="9993" width="13.25" style="47" customWidth="1"/>
    <col min="9994" max="9994" width="17.125" style="47" customWidth="1"/>
    <col min="9995" max="9995" width="91.875" style="47" customWidth="1"/>
    <col min="9996" max="9996" width="157.375" style="47" customWidth="1"/>
    <col min="9997" max="10237" width="9" style="47"/>
    <col min="10238" max="10238" width="8.875" style="47" customWidth="1"/>
    <col min="10239" max="10239" width="72.75" style="47" customWidth="1"/>
    <col min="10240" max="10240" width="10.75" style="47" customWidth="1"/>
    <col min="10241" max="10241" width="8.625" style="47" customWidth="1"/>
    <col min="10242" max="10242" width="9" style="47" customWidth="1"/>
    <col min="10243" max="10243" width="13.375" style="47" customWidth="1"/>
    <col min="10244" max="10244" width="17.125" style="47" customWidth="1"/>
    <col min="10245" max="10245" width="13.25" style="47" customWidth="1"/>
    <col min="10246" max="10246" width="17.375" style="47" customWidth="1"/>
    <col min="10247" max="10247" width="13.125" style="47" customWidth="1"/>
    <col min="10248" max="10248" width="16.5" style="47" customWidth="1"/>
    <col min="10249" max="10249" width="13.25" style="47" customWidth="1"/>
    <col min="10250" max="10250" width="17.125" style="47" customWidth="1"/>
    <col min="10251" max="10251" width="91.875" style="47" customWidth="1"/>
    <col min="10252" max="10252" width="157.375" style="47" customWidth="1"/>
    <col min="10253" max="10493" width="9" style="47"/>
    <col min="10494" max="10494" width="8.875" style="47" customWidth="1"/>
    <col min="10495" max="10495" width="72.75" style="47" customWidth="1"/>
    <col min="10496" max="10496" width="10.75" style="47" customWidth="1"/>
    <col min="10497" max="10497" width="8.625" style="47" customWidth="1"/>
    <col min="10498" max="10498" width="9" style="47" customWidth="1"/>
    <col min="10499" max="10499" width="13.375" style="47" customWidth="1"/>
    <col min="10500" max="10500" width="17.125" style="47" customWidth="1"/>
    <col min="10501" max="10501" width="13.25" style="47" customWidth="1"/>
    <col min="10502" max="10502" width="17.375" style="47" customWidth="1"/>
    <col min="10503" max="10503" width="13.125" style="47" customWidth="1"/>
    <col min="10504" max="10504" width="16.5" style="47" customWidth="1"/>
    <col min="10505" max="10505" width="13.25" style="47" customWidth="1"/>
    <col min="10506" max="10506" width="17.125" style="47" customWidth="1"/>
    <col min="10507" max="10507" width="91.875" style="47" customWidth="1"/>
    <col min="10508" max="10508" width="157.375" style="47" customWidth="1"/>
    <col min="10509" max="10749" width="9" style="47"/>
    <col min="10750" max="10750" width="8.875" style="47" customWidth="1"/>
    <col min="10751" max="10751" width="72.75" style="47" customWidth="1"/>
    <col min="10752" max="10752" width="10.75" style="47" customWidth="1"/>
    <col min="10753" max="10753" width="8.625" style="47" customWidth="1"/>
    <col min="10754" max="10754" width="9" style="47" customWidth="1"/>
    <col min="10755" max="10755" width="13.375" style="47" customWidth="1"/>
    <col min="10756" max="10756" width="17.125" style="47" customWidth="1"/>
    <col min="10757" max="10757" width="13.25" style="47" customWidth="1"/>
    <col min="10758" max="10758" width="17.375" style="47" customWidth="1"/>
    <col min="10759" max="10759" width="13.125" style="47" customWidth="1"/>
    <col min="10760" max="10760" width="16.5" style="47" customWidth="1"/>
    <col min="10761" max="10761" width="13.25" style="47" customWidth="1"/>
    <col min="10762" max="10762" width="17.125" style="47" customWidth="1"/>
    <col min="10763" max="10763" width="91.875" style="47" customWidth="1"/>
    <col min="10764" max="10764" width="157.375" style="47" customWidth="1"/>
    <col min="10765" max="11005" width="9" style="47"/>
    <col min="11006" max="11006" width="8.875" style="47" customWidth="1"/>
    <col min="11007" max="11007" width="72.75" style="47" customWidth="1"/>
    <col min="11008" max="11008" width="10.75" style="47" customWidth="1"/>
    <col min="11009" max="11009" width="8.625" style="47" customWidth="1"/>
    <col min="11010" max="11010" width="9" style="47" customWidth="1"/>
    <col min="11011" max="11011" width="13.375" style="47" customWidth="1"/>
    <col min="11012" max="11012" width="17.125" style="47" customWidth="1"/>
    <col min="11013" max="11013" width="13.25" style="47" customWidth="1"/>
    <col min="11014" max="11014" width="17.375" style="47" customWidth="1"/>
    <col min="11015" max="11015" width="13.125" style="47" customWidth="1"/>
    <col min="11016" max="11016" width="16.5" style="47" customWidth="1"/>
    <col min="11017" max="11017" width="13.25" style="47" customWidth="1"/>
    <col min="11018" max="11018" width="17.125" style="47" customWidth="1"/>
    <col min="11019" max="11019" width="91.875" style="47" customWidth="1"/>
    <col min="11020" max="11020" width="157.375" style="47" customWidth="1"/>
    <col min="11021" max="11261" width="9" style="47"/>
    <col min="11262" max="11262" width="8.875" style="47" customWidth="1"/>
    <col min="11263" max="11263" width="72.75" style="47" customWidth="1"/>
    <col min="11264" max="11264" width="10.75" style="47" customWidth="1"/>
    <col min="11265" max="11265" width="8.625" style="47" customWidth="1"/>
    <col min="11266" max="11266" width="9" style="47" customWidth="1"/>
    <col min="11267" max="11267" width="13.375" style="47" customWidth="1"/>
    <col min="11268" max="11268" width="17.125" style="47" customWidth="1"/>
    <col min="11269" max="11269" width="13.25" style="47" customWidth="1"/>
    <col min="11270" max="11270" width="17.375" style="47" customWidth="1"/>
    <col min="11271" max="11271" width="13.125" style="47" customWidth="1"/>
    <col min="11272" max="11272" width="16.5" style="47" customWidth="1"/>
    <col min="11273" max="11273" width="13.25" style="47" customWidth="1"/>
    <col min="11274" max="11274" width="17.125" style="47" customWidth="1"/>
    <col min="11275" max="11275" width="91.875" style="47" customWidth="1"/>
    <col min="11276" max="11276" width="157.375" style="47" customWidth="1"/>
    <col min="11277" max="11517" width="9" style="47"/>
    <col min="11518" max="11518" width="8.875" style="47" customWidth="1"/>
    <col min="11519" max="11519" width="72.75" style="47" customWidth="1"/>
    <col min="11520" max="11520" width="10.75" style="47" customWidth="1"/>
    <col min="11521" max="11521" width="8.625" style="47" customWidth="1"/>
    <col min="11522" max="11522" width="9" style="47" customWidth="1"/>
    <col min="11523" max="11523" width="13.375" style="47" customWidth="1"/>
    <col min="11524" max="11524" width="17.125" style="47" customWidth="1"/>
    <col min="11525" max="11525" width="13.25" style="47" customWidth="1"/>
    <col min="11526" max="11526" width="17.375" style="47" customWidth="1"/>
    <col min="11527" max="11527" width="13.125" style="47" customWidth="1"/>
    <col min="11528" max="11528" width="16.5" style="47" customWidth="1"/>
    <col min="11529" max="11529" width="13.25" style="47" customWidth="1"/>
    <col min="11530" max="11530" width="17.125" style="47" customWidth="1"/>
    <col min="11531" max="11531" width="91.875" style="47" customWidth="1"/>
    <col min="11532" max="11532" width="157.375" style="47" customWidth="1"/>
    <col min="11533" max="11773" width="9" style="47"/>
    <col min="11774" max="11774" width="8.875" style="47" customWidth="1"/>
    <col min="11775" max="11775" width="72.75" style="47" customWidth="1"/>
    <col min="11776" max="11776" width="10.75" style="47" customWidth="1"/>
    <col min="11777" max="11777" width="8.625" style="47" customWidth="1"/>
    <col min="11778" max="11778" width="9" style="47" customWidth="1"/>
    <col min="11779" max="11779" width="13.375" style="47" customWidth="1"/>
    <col min="11780" max="11780" width="17.125" style="47" customWidth="1"/>
    <col min="11781" max="11781" width="13.25" style="47" customWidth="1"/>
    <col min="11782" max="11782" width="17.375" style="47" customWidth="1"/>
    <col min="11783" max="11783" width="13.125" style="47" customWidth="1"/>
    <col min="11784" max="11784" width="16.5" style="47" customWidth="1"/>
    <col min="11785" max="11785" width="13.25" style="47" customWidth="1"/>
    <col min="11786" max="11786" width="17.125" style="47" customWidth="1"/>
    <col min="11787" max="11787" width="91.875" style="47" customWidth="1"/>
    <col min="11788" max="11788" width="157.375" style="47" customWidth="1"/>
    <col min="11789" max="12029" width="9" style="47"/>
    <col min="12030" max="12030" width="8.875" style="47" customWidth="1"/>
    <col min="12031" max="12031" width="72.75" style="47" customWidth="1"/>
    <col min="12032" max="12032" width="10.75" style="47" customWidth="1"/>
    <col min="12033" max="12033" width="8.625" style="47" customWidth="1"/>
    <col min="12034" max="12034" width="9" style="47" customWidth="1"/>
    <col min="12035" max="12035" width="13.375" style="47" customWidth="1"/>
    <col min="12036" max="12036" width="17.125" style="47" customWidth="1"/>
    <col min="12037" max="12037" width="13.25" style="47" customWidth="1"/>
    <col min="12038" max="12038" width="17.375" style="47" customWidth="1"/>
    <col min="12039" max="12039" width="13.125" style="47" customWidth="1"/>
    <col min="12040" max="12040" width="16.5" style="47" customWidth="1"/>
    <col min="12041" max="12041" width="13.25" style="47" customWidth="1"/>
    <col min="12042" max="12042" width="17.125" style="47" customWidth="1"/>
    <col min="12043" max="12043" width="91.875" style="47" customWidth="1"/>
    <col min="12044" max="12044" width="157.375" style="47" customWidth="1"/>
    <col min="12045" max="12285" width="9" style="47"/>
    <col min="12286" max="12286" width="8.875" style="47" customWidth="1"/>
    <col min="12287" max="12287" width="72.75" style="47" customWidth="1"/>
    <col min="12288" max="12288" width="10.75" style="47" customWidth="1"/>
    <col min="12289" max="12289" width="8.625" style="47" customWidth="1"/>
    <col min="12290" max="12290" width="9" style="47" customWidth="1"/>
    <col min="12291" max="12291" width="13.375" style="47" customWidth="1"/>
    <col min="12292" max="12292" width="17.125" style="47" customWidth="1"/>
    <col min="12293" max="12293" width="13.25" style="47" customWidth="1"/>
    <col min="12294" max="12294" width="17.375" style="47" customWidth="1"/>
    <col min="12295" max="12295" width="13.125" style="47" customWidth="1"/>
    <col min="12296" max="12296" width="16.5" style="47" customWidth="1"/>
    <col min="12297" max="12297" width="13.25" style="47" customWidth="1"/>
    <col min="12298" max="12298" width="17.125" style="47" customWidth="1"/>
    <col min="12299" max="12299" width="91.875" style="47" customWidth="1"/>
    <col min="12300" max="12300" width="157.375" style="47" customWidth="1"/>
    <col min="12301" max="12541" width="9" style="47"/>
    <col min="12542" max="12542" width="8.875" style="47" customWidth="1"/>
    <col min="12543" max="12543" width="72.75" style="47" customWidth="1"/>
    <col min="12544" max="12544" width="10.75" style="47" customWidth="1"/>
    <col min="12545" max="12545" width="8.625" style="47" customWidth="1"/>
    <col min="12546" max="12546" width="9" style="47" customWidth="1"/>
    <col min="12547" max="12547" width="13.375" style="47" customWidth="1"/>
    <col min="12548" max="12548" width="17.125" style="47" customWidth="1"/>
    <col min="12549" max="12549" width="13.25" style="47" customWidth="1"/>
    <col min="12550" max="12550" width="17.375" style="47" customWidth="1"/>
    <col min="12551" max="12551" width="13.125" style="47" customWidth="1"/>
    <col min="12552" max="12552" width="16.5" style="47" customWidth="1"/>
    <col min="12553" max="12553" width="13.25" style="47" customWidth="1"/>
    <col min="12554" max="12554" width="17.125" style="47" customWidth="1"/>
    <col min="12555" max="12555" width="91.875" style="47" customWidth="1"/>
    <col min="12556" max="12556" width="157.375" style="47" customWidth="1"/>
    <col min="12557" max="12797" width="9" style="47"/>
    <col min="12798" max="12798" width="8.875" style="47" customWidth="1"/>
    <col min="12799" max="12799" width="72.75" style="47" customWidth="1"/>
    <col min="12800" max="12800" width="10.75" style="47" customWidth="1"/>
    <col min="12801" max="12801" width="8.625" style="47" customWidth="1"/>
    <col min="12802" max="12802" width="9" style="47" customWidth="1"/>
    <col min="12803" max="12803" width="13.375" style="47" customWidth="1"/>
    <col min="12804" max="12804" width="17.125" style="47" customWidth="1"/>
    <col min="12805" max="12805" width="13.25" style="47" customWidth="1"/>
    <col min="12806" max="12806" width="17.375" style="47" customWidth="1"/>
    <col min="12807" max="12807" width="13.125" style="47" customWidth="1"/>
    <col min="12808" max="12808" width="16.5" style="47" customWidth="1"/>
    <col min="12809" max="12809" width="13.25" style="47" customWidth="1"/>
    <col min="12810" max="12810" width="17.125" style="47" customWidth="1"/>
    <col min="12811" max="12811" width="91.875" style="47" customWidth="1"/>
    <col min="12812" max="12812" width="157.375" style="47" customWidth="1"/>
    <col min="12813" max="13053" width="9" style="47"/>
    <col min="13054" max="13054" width="8.875" style="47" customWidth="1"/>
    <col min="13055" max="13055" width="72.75" style="47" customWidth="1"/>
    <col min="13056" max="13056" width="10.75" style="47" customWidth="1"/>
    <col min="13057" max="13057" width="8.625" style="47" customWidth="1"/>
    <col min="13058" max="13058" width="9" style="47" customWidth="1"/>
    <col min="13059" max="13059" width="13.375" style="47" customWidth="1"/>
    <col min="13060" max="13060" width="17.125" style="47" customWidth="1"/>
    <col min="13061" max="13061" width="13.25" style="47" customWidth="1"/>
    <col min="13062" max="13062" width="17.375" style="47" customWidth="1"/>
    <col min="13063" max="13063" width="13.125" style="47" customWidth="1"/>
    <col min="13064" max="13064" width="16.5" style="47" customWidth="1"/>
    <col min="13065" max="13065" width="13.25" style="47" customWidth="1"/>
    <col min="13066" max="13066" width="17.125" style="47" customWidth="1"/>
    <col min="13067" max="13067" width="91.875" style="47" customWidth="1"/>
    <col min="13068" max="13068" width="157.375" style="47" customWidth="1"/>
    <col min="13069" max="13309" width="9" style="47"/>
    <col min="13310" max="13310" width="8.875" style="47" customWidth="1"/>
    <col min="13311" max="13311" width="72.75" style="47" customWidth="1"/>
    <col min="13312" max="13312" width="10.75" style="47" customWidth="1"/>
    <col min="13313" max="13313" width="8.625" style="47" customWidth="1"/>
    <col min="13314" max="13314" width="9" style="47" customWidth="1"/>
    <col min="13315" max="13315" width="13.375" style="47" customWidth="1"/>
    <col min="13316" max="13316" width="17.125" style="47" customWidth="1"/>
    <col min="13317" max="13317" width="13.25" style="47" customWidth="1"/>
    <col min="13318" max="13318" width="17.375" style="47" customWidth="1"/>
    <col min="13319" max="13319" width="13.125" style="47" customWidth="1"/>
    <col min="13320" max="13320" width="16.5" style="47" customWidth="1"/>
    <col min="13321" max="13321" width="13.25" style="47" customWidth="1"/>
    <col min="13322" max="13322" width="17.125" style="47" customWidth="1"/>
    <col min="13323" max="13323" width="91.875" style="47" customWidth="1"/>
    <col min="13324" max="13324" width="157.375" style="47" customWidth="1"/>
    <col min="13325" max="13565" width="9" style="47"/>
    <col min="13566" max="13566" width="8.875" style="47" customWidth="1"/>
    <col min="13567" max="13567" width="72.75" style="47" customWidth="1"/>
    <col min="13568" max="13568" width="10.75" style="47" customWidth="1"/>
    <col min="13569" max="13569" width="8.625" style="47" customWidth="1"/>
    <col min="13570" max="13570" width="9" style="47" customWidth="1"/>
    <col min="13571" max="13571" width="13.375" style="47" customWidth="1"/>
    <col min="13572" max="13572" width="17.125" style="47" customWidth="1"/>
    <col min="13573" max="13573" width="13.25" style="47" customWidth="1"/>
    <col min="13574" max="13574" width="17.375" style="47" customWidth="1"/>
    <col min="13575" max="13575" width="13.125" style="47" customWidth="1"/>
    <col min="13576" max="13576" width="16.5" style="47" customWidth="1"/>
    <col min="13577" max="13577" width="13.25" style="47" customWidth="1"/>
    <col min="13578" max="13578" width="17.125" style="47" customWidth="1"/>
    <col min="13579" max="13579" width="91.875" style="47" customWidth="1"/>
    <col min="13580" max="13580" width="157.375" style="47" customWidth="1"/>
    <col min="13581" max="13821" width="9" style="47"/>
    <col min="13822" max="13822" width="8.875" style="47" customWidth="1"/>
    <col min="13823" max="13823" width="72.75" style="47" customWidth="1"/>
    <col min="13824" max="13824" width="10.75" style="47" customWidth="1"/>
    <col min="13825" max="13825" width="8.625" style="47" customWidth="1"/>
    <col min="13826" max="13826" width="9" style="47" customWidth="1"/>
    <col min="13827" max="13827" width="13.375" style="47" customWidth="1"/>
    <col min="13828" max="13828" width="17.125" style="47" customWidth="1"/>
    <col min="13829" max="13829" width="13.25" style="47" customWidth="1"/>
    <col min="13830" max="13830" width="17.375" style="47" customWidth="1"/>
    <col min="13831" max="13831" width="13.125" style="47" customWidth="1"/>
    <col min="13832" max="13832" width="16.5" style="47" customWidth="1"/>
    <col min="13833" max="13833" width="13.25" style="47" customWidth="1"/>
    <col min="13834" max="13834" width="17.125" style="47" customWidth="1"/>
    <col min="13835" max="13835" width="91.875" style="47" customWidth="1"/>
    <col min="13836" max="13836" width="157.375" style="47" customWidth="1"/>
    <col min="13837" max="14077" width="9" style="47"/>
    <col min="14078" max="14078" width="8.875" style="47" customWidth="1"/>
    <col min="14079" max="14079" width="72.75" style="47" customWidth="1"/>
    <col min="14080" max="14080" width="10.75" style="47" customWidth="1"/>
    <col min="14081" max="14081" width="8.625" style="47" customWidth="1"/>
    <col min="14082" max="14082" width="9" style="47" customWidth="1"/>
    <col min="14083" max="14083" width="13.375" style="47" customWidth="1"/>
    <col min="14084" max="14084" width="17.125" style="47" customWidth="1"/>
    <col min="14085" max="14085" width="13.25" style="47" customWidth="1"/>
    <col min="14086" max="14086" width="17.375" style="47" customWidth="1"/>
    <col min="14087" max="14087" width="13.125" style="47" customWidth="1"/>
    <col min="14088" max="14088" width="16.5" style="47" customWidth="1"/>
    <col min="14089" max="14089" width="13.25" style="47" customWidth="1"/>
    <col min="14090" max="14090" width="17.125" style="47" customWidth="1"/>
    <col min="14091" max="14091" width="91.875" style="47" customWidth="1"/>
    <col min="14092" max="14092" width="157.375" style="47" customWidth="1"/>
    <col min="14093" max="14333" width="9" style="47"/>
    <col min="14334" max="14334" width="8.875" style="47" customWidth="1"/>
    <col min="14335" max="14335" width="72.75" style="47" customWidth="1"/>
    <col min="14336" max="14336" width="10.75" style="47" customWidth="1"/>
    <col min="14337" max="14337" width="8.625" style="47" customWidth="1"/>
    <col min="14338" max="14338" width="9" style="47" customWidth="1"/>
    <col min="14339" max="14339" width="13.375" style="47" customWidth="1"/>
    <col min="14340" max="14340" width="17.125" style="47" customWidth="1"/>
    <col min="14341" max="14341" width="13.25" style="47" customWidth="1"/>
    <col min="14342" max="14342" width="17.375" style="47" customWidth="1"/>
    <col min="14343" max="14343" width="13.125" style="47" customWidth="1"/>
    <col min="14344" max="14344" width="16.5" style="47" customWidth="1"/>
    <col min="14345" max="14345" width="13.25" style="47" customWidth="1"/>
    <col min="14346" max="14346" width="17.125" style="47" customWidth="1"/>
    <col min="14347" max="14347" width="91.875" style="47" customWidth="1"/>
    <col min="14348" max="14348" width="157.375" style="47" customWidth="1"/>
    <col min="14349" max="14589" width="9" style="47"/>
    <col min="14590" max="14590" width="8.875" style="47" customWidth="1"/>
    <col min="14591" max="14591" width="72.75" style="47" customWidth="1"/>
    <col min="14592" max="14592" width="10.75" style="47" customWidth="1"/>
    <col min="14593" max="14593" width="8.625" style="47" customWidth="1"/>
    <col min="14594" max="14594" width="9" style="47" customWidth="1"/>
    <col min="14595" max="14595" width="13.375" style="47" customWidth="1"/>
    <col min="14596" max="14596" width="17.125" style="47" customWidth="1"/>
    <col min="14597" max="14597" width="13.25" style="47" customWidth="1"/>
    <col min="14598" max="14598" width="17.375" style="47" customWidth="1"/>
    <col min="14599" max="14599" width="13.125" style="47" customWidth="1"/>
    <col min="14600" max="14600" width="16.5" style="47" customWidth="1"/>
    <col min="14601" max="14601" width="13.25" style="47" customWidth="1"/>
    <col min="14602" max="14602" width="17.125" style="47" customWidth="1"/>
    <col min="14603" max="14603" width="91.875" style="47" customWidth="1"/>
    <col min="14604" max="14604" width="157.375" style="47" customWidth="1"/>
    <col min="14605" max="14845" width="9" style="47"/>
    <col min="14846" max="14846" width="8.875" style="47" customWidth="1"/>
    <col min="14847" max="14847" width="72.75" style="47" customWidth="1"/>
    <col min="14848" max="14848" width="10.75" style="47" customWidth="1"/>
    <col min="14849" max="14849" width="8.625" style="47" customWidth="1"/>
    <col min="14850" max="14850" width="9" style="47" customWidth="1"/>
    <col min="14851" max="14851" width="13.375" style="47" customWidth="1"/>
    <col min="14852" max="14852" width="17.125" style="47" customWidth="1"/>
    <col min="14853" max="14853" width="13.25" style="47" customWidth="1"/>
    <col min="14854" max="14854" width="17.375" style="47" customWidth="1"/>
    <col min="14855" max="14855" width="13.125" style="47" customWidth="1"/>
    <col min="14856" max="14856" width="16.5" style="47" customWidth="1"/>
    <col min="14857" max="14857" width="13.25" style="47" customWidth="1"/>
    <col min="14858" max="14858" width="17.125" style="47" customWidth="1"/>
    <col min="14859" max="14859" width="91.875" style="47" customWidth="1"/>
    <col min="14860" max="14860" width="157.375" style="47" customWidth="1"/>
    <col min="14861" max="15101" width="9" style="47"/>
    <col min="15102" max="15102" width="8.875" style="47" customWidth="1"/>
    <col min="15103" max="15103" width="72.75" style="47" customWidth="1"/>
    <col min="15104" max="15104" width="10.75" style="47" customWidth="1"/>
    <col min="15105" max="15105" width="8.625" style="47" customWidth="1"/>
    <col min="15106" max="15106" width="9" style="47" customWidth="1"/>
    <col min="15107" max="15107" width="13.375" style="47" customWidth="1"/>
    <col min="15108" max="15108" width="17.125" style="47" customWidth="1"/>
    <col min="15109" max="15109" width="13.25" style="47" customWidth="1"/>
    <col min="15110" max="15110" width="17.375" style="47" customWidth="1"/>
    <col min="15111" max="15111" width="13.125" style="47" customWidth="1"/>
    <col min="15112" max="15112" width="16.5" style="47" customWidth="1"/>
    <col min="15113" max="15113" width="13.25" style="47" customWidth="1"/>
    <col min="15114" max="15114" width="17.125" style="47" customWidth="1"/>
    <col min="15115" max="15115" width="91.875" style="47" customWidth="1"/>
    <col min="15116" max="15116" width="157.375" style="47" customWidth="1"/>
    <col min="15117" max="15357" width="9" style="47"/>
    <col min="15358" max="15358" width="8.875" style="47" customWidth="1"/>
    <col min="15359" max="15359" width="72.75" style="47" customWidth="1"/>
    <col min="15360" max="15360" width="10.75" style="47" customWidth="1"/>
    <col min="15361" max="15361" width="8.625" style="47" customWidth="1"/>
    <col min="15362" max="15362" width="9" style="47" customWidth="1"/>
    <col min="15363" max="15363" width="13.375" style="47" customWidth="1"/>
    <col min="15364" max="15364" width="17.125" style="47" customWidth="1"/>
    <col min="15365" max="15365" width="13.25" style="47" customWidth="1"/>
    <col min="15366" max="15366" width="17.375" style="47" customWidth="1"/>
    <col min="15367" max="15367" width="13.125" style="47" customWidth="1"/>
    <col min="15368" max="15368" width="16.5" style="47" customWidth="1"/>
    <col min="15369" max="15369" width="13.25" style="47" customWidth="1"/>
    <col min="15370" max="15370" width="17.125" style="47" customWidth="1"/>
    <col min="15371" max="15371" width="91.875" style="47" customWidth="1"/>
    <col min="15372" max="15372" width="157.375" style="47" customWidth="1"/>
    <col min="15373" max="15613" width="9" style="47"/>
    <col min="15614" max="15614" width="8.875" style="47" customWidth="1"/>
    <col min="15615" max="15615" width="72.75" style="47" customWidth="1"/>
    <col min="15616" max="15616" width="10.75" style="47" customWidth="1"/>
    <col min="15617" max="15617" width="8.625" style="47" customWidth="1"/>
    <col min="15618" max="15618" width="9" style="47" customWidth="1"/>
    <col min="15619" max="15619" width="13.375" style="47" customWidth="1"/>
    <col min="15620" max="15620" width="17.125" style="47" customWidth="1"/>
    <col min="15621" max="15621" width="13.25" style="47" customWidth="1"/>
    <col min="15622" max="15622" width="17.375" style="47" customWidth="1"/>
    <col min="15623" max="15623" width="13.125" style="47" customWidth="1"/>
    <col min="15624" max="15624" width="16.5" style="47" customWidth="1"/>
    <col min="15625" max="15625" width="13.25" style="47" customWidth="1"/>
    <col min="15626" max="15626" width="17.125" style="47" customWidth="1"/>
    <col min="15627" max="15627" width="91.875" style="47" customWidth="1"/>
    <col min="15628" max="15628" width="157.375" style="47" customWidth="1"/>
    <col min="15629" max="15869" width="9" style="47"/>
    <col min="15870" max="15870" width="8.875" style="47" customWidth="1"/>
    <col min="15871" max="15871" width="72.75" style="47" customWidth="1"/>
    <col min="15872" max="15872" width="10.75" style="47" customWidth="1"/>
    <col min="15873" max="15873" width="8.625" style="47" customWidth="1"/>
    <col min="15874" max="15874" width="9" style="47" customWidth="1"/>
    <col min="15875" max="15875" width="13.375" style="47" customWidth="1"/>
    <col min="15876" max="15876" width="17.125" style="47" customWidth="1"/>
    <col min="15877" max="15877" width="13.25" style="47" customWidth="1"/>
    <col min="15878" max="15878" width="17.375" style="47" customWidth="1"/>
    <col min="15879" max="15879" width="13.125" style="47" customWidth="1"/>
    <col min="15880" max="15880" width="16.5" style="47" customWidth="1"/>
    <col min="15881" max="15881" width="13.25" style="47" customWidth="1"/>
    <col min="15882" max="15882" width="17.125" style="47" customWidth="1"/>
    <col min="15883" max="15883" width="91.875" style="47" customWidth="1"/>
    <col min="15884" max="15884" width="157.375" style="47" customWidth="1"/>
    <col min="15885" max="16125" width="9" style="47"/>
    <col min="16126" max="16126" width="8.875" style="47" customWidth="1"/>
    <col min="16127" max="16127" width="72.75" style="47" customWidth="1"/>
    <col min="16128" max="16128" width="10.75" style="47" customWidth="1"/>
    <col min="16129" max="16129" width="8.625" style="47" customWidth="1"/>
    <col min="16130" max="16130" width="9" style="47" customWidth="1"/>
    <col min="16131" max="16131" width="13.375" style="47" customWidth="1"/>
    <col min="16132" max="16132" width="17.125" style="47" customWidth="1"/>
    <col min="16133" max="16133" width="13.25" style="47" customWidth="1"/>
    <col min="16134" max="16134" width="17.375" style="47" customWidth="1"/>
    <col min="16135" max="16135" width="13.125" style="47" customWidth="1"/>
    <col min="16136" max="16136" width="16.5" style="47" customWidth="1"/>
    <col min="16137" max="16137" width="13.25" style="47" customWidth="1"/>
    <col min="16138" max="16138" width="17.125" style="47" customWidth="1"/>
    <col min="16139" max="16139" width="91.875" style="47" customWidth="1"/>
    <col min="16140" max="16140" width="157.375" style="47" customWidth="1"/>
    <col min="16141" max="16384" width="9" style="47"/>
  </cols>
  <sheetData>
    <row r="1" spans="1:49" ht="22.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50" t="s">
        <v>154</v>
      </c>
      <c r="M1" s="35"/>
      <c r="N1" s="178"/>
      <c r="O1" s="178"/>
      <c r="P1" s="178"/>
      <c r="Q1" s="178"/>
      <c r="R1" s="178"/>
      <c r="S1" s="178"/>
      <c r="T1" s="35"/>
      <c r="U1" s="178"/>
      <c r="V1" s="178"/>
      <c r="W1" s="178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Q1" s="35"/>
      <c r="AR1" s="35"/>
      <c r="AS1" s="35"/>
      <c r="AT1" s="35"/>
      <c r="AU1" s="35"/>
      <c r="AV1" s="35"/>
      <c r="AW1" s="35"/>
    </row>
    <row r="2" spans="1:49" ht="22.5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51" t="s">
        <v>156</v>
      </c>
      <c r="M2" s="35"/>
      <c r="N2" s="178"/>
      <c r="O2" s="178"/>
      <c r="P2" s="178"/>
      <c r="Q2" s="178"/>
      <c r="R2" s="178"/>
      <c r="S2" s="178"/>
      <c r="T2" s="35"/>
      <c r="U2" s="178"/>
      <c r="V2" s="178"/>
      <c r="W2" s="178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Q2" s="35"/>
      <c r="AR2" s="35"/>
      <c r="AS2" s="35"/>
      <c r="AT2" s="35"/>
      <c r="AU2" s="35"/>
      <c r="AV2" s="35"/>
      <c r="AW2" s="35"/>
    </row>
    <row r="3" spans="1:49" ht="18.75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51"/>
      <c r="M3" s="35"/>
      <c r="N3" s="178"/>
      <c r="O3" s="178"/>
      <c r="P3" s="178"/>
      <c r="Q3" s="178"/>
      <c r="R3" s="178"/>
      <c r="S3" s="178"/>
      <c r="T3" s="35"/>
      <c r="U3" s="178"/>
      <c r="V3" s="178"/>
      <c r="W3" s="178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Q3" s="35"/>
      <c r="AR3" s="35"/>
      <c r="AS3" s="35"/>
      <c r="AT3" s="35"/>
      <c r="AU3" s="35"/>
      <c r="AV3" s="35"/>
      <c r="AW3" s="35"/>
    </row>
    <row r="4" spans="1:49" ht="18.7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6"/>
      <c r="M4" s="35"/>
      <c r="N4" s="178"/>
      <c r="O4" s="178"/>
      <c r="P4" s="178"/>
      <c r="Q4" s="178"/>
      <c r="R4" s="178"/>
      <c r="S4" s="178"/>
      <c r="T4" s="35"/>
      <c r="U4" s="178"/>
      <c r="V4" s="178"/>
      <c r="W4" s="178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Q4" s="35"/>
      <c r="AR4" s="35"/>
      <c r="AS4" s="35"/>
      <c r="AT4" s="35"/>
      <c r="AU4" s="35"/>
      <c r="AV4" s="35"/>
      <c r="AW4" s="35"/>
    </row>
    <row r="5" spans="1:49" ht="20.25" customHeight="1" x14ac:dyDescent="0.25">
      <c r="A5" s="296" t="s">
        <v>97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</row>
    <row r="6" spans="1:49" ht="15.75" customHeight="1" x14ac:dyDescent="0.25">
      <c r="A6" s="297" t="s">
        <v>181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35"/>
      <c r="AR6" s="35"/>
      <c r="AS6" s="35"/>
      <c r="AT6" s="35"/>
      <c r="AU6" s="35"/>
      <c r="AV6" s="35"/>
      <c r="AW6" s="35"/>
    </row>
    <row r="7" spans="1:49" ht="24.75" customHeight="1" x14ac:dyDescent="0.25">
      <c r="A7" s="298" t="s">
        <v>267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</row>
    <row r="8" spans="1:49" ht="7.5" customHeight="1" x14ac:dyDescent="0.25">
      <c r="A8" s="299"/>
      <c r="B8" s="299"/>
      <c r="C8" s="299"/>
      <c r="D8" s="299"/>
      <c r="E8" s="299"/>
      <c r="F8" s="299"/>
      <c r="G8" s="299"/>
      <c r="H8" s="299"/>
      <c r="I8" s="299"/>
      <c r="J8" s="299"/>
      <c r="K8" s="299"/>
    </row>
    <row r="9" spans="1:49" x14ac:dyDescent="0.25">
      <c r="A9" s="300" t="s">
        <v>103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49" ht="15.75" customHeight="1" x14ac:dyDescent="0.25">
      <c r="A10" s="287"/>
      <c r="B10" s="287"/>
      <c r="C10" s="287"/>
      <c r="D10" s="287"/>
      <c r="E10" s="287"/>
      <c r="F10" s="287"/>
      <c r="G10" s="287"/>
      <c r="H10" s="287"/>
      <c r="I10" s="287"/>
      <c r="J10" s="287"/>
      <c r="K10" s="287"/>
    </row>
    <row r="11" spans="1:49" ht="18" customHeight="1" x14ac:dyDescent="0.25">
      <c r="A11" s="298" t="s">
        <v>220</v>
      </c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O11" s="46"/>
      <c r="T11" s="46"/>
      <c r="Y11" s="46"/>
      <c r="AD11" s="46"/>
    </row>
    <row r="12" spans="1:49" x14ac:dyDescent="0.25">
      <c r="A12" s="290" t="s">
        <v>141</v>
      </c>
      <c r="B12" s="290"/>
      <c r="C12" s="290"/>
      <c r="D12" s="290"/>
      <c r="E12" s="290"/>
      <c r="F12" s="290"/>
      <c r="G12" s="290"/>
      <c r="H12" s="290"/>
      <c r="I12" s="290"/>
      <c r="J12" s="290"/>
      <c r="K12" s="290"/>
    </row>
    <row r="13" spans="1:49" x14ac:dyDescent="0.25">
      <c r="A13" s="47"/>
      <c r="B13" s="47"/>
      <c r="K13" s="83" t="s">
        <v>142</v>
      </c>
      <c r="Y13" s="106"/>
      <c r="Z13" s="106"/>
      <c r="AA13" s="106"/>
      <c r="AB13" s="106"/>
      <c r="AC13" s="106"/>
    </row>
    <row r="14" spans="1:49" x14ac:dyDescent="0.25">
      <c r="A14" s="291" t="s">
        <v>221</v>
      </c>
      <c r="B14" s="292" t="s">
        <v>222</v>
      </c>
      <c r="C14" s="146" t="s">
        <v>201</v>
      </c>
      <c r="D14" s="293" t="s">
        <v>275</v>
      </c>
      <c r="E14" s="294"/>
      <c r="F14" s="293" t="s">
        <v>276</v>
      </c>
      <c r="G14" s="294"/>
      <c r="H14" s="293" t="s">
        <v>277</v>
      </c>
      <c r="I14" s="294"/>
      <c r="J14" s="232" t="s">
        <v>287</v>
      </c>
      <c r="K14" s="295" t="s">
        <v>223</v>
      </c>
      <c r="L14" s="295"/>
      <c r="Y14" s="106"/>
      <c r="Z14" s="106"/>
      <c r="AA14" s="106"/>
      <c r="AB14" s="106"/>
      <c r="AC14" s="106"/>
    </row>
    <row r="15" spans="1:49" ht="44.25" customHeight="1" x14ac:dyDescent="0.25">
      <c r="A15" s="291"/>
      <c r="B15" s="292"/>
      <c r="C15" s="181" t="s">
        <v>93</v>
      </c>
      <c r="D15" s="146" t="s">
        <v>10</v>
      </c>
      <c r="E15" s="233" t="s">
        <v>265</v>
      </c>
      <c r="F15" s="217" t="s">
        <v>10</v>
      </c>
      <c r="G15" s="146" t="s">
        <v>265</v>
      </c>
      <c r="H15" s="217" t="s">
        <v>10</v>
      </c>
      <c r="I15" s="146" t="s">
        <v>265</v>
      </c>
      <c r="J15" s="233" t="s">
        <v>10</v>
      </c>
      <c r="K15" s="146" t="s">
        <v>10</v>
      </c>
      <c r="L15" s="146" t="s">
        <v>265</v>
      </c>
    </row>
    <row r="16" spans="1:49" x14ac:dyDescent="0.25">
      <c r="A16" s="84">
        <v>1</v>
      </c>
      <c r="B16" s="214">
        <f>A16+1</f>
        <v>2</v>
      </c>
      <c r="C16" s="214">
        <f t="shared" ref="C16:E16" si="0">B16+1</f>
        <v>3</v>
      </c>
      <c r="D16" s="214">
        <f t="shared" si="0"/>
        <v>4</v>
      </c>
      <c r="E16" s="214">
        <f t="shared" si="0"/>
        <v>5</v>
      </c>
      <c r="F16" s="214">
        <f t="shared" ref="F16" si="1">E16+1</f>
        <v>6</v>
      </c>
      <c r="G16" s="214">
        <f t="shared" ref="G16" si="2">F16+1</f>
        <v>7</v>
      </c>
      <c r="H16" s="214">
        <f t="shared" ref="H16" si="3">G16+1</f>
        <v>8</v>
      </c>
      <c r="I16" s="214">
        <f t="shared" ref="I16" si="4">H16+1</f>
        <v>9</v>
      </c>
      <c r="J16" s="214">
        <f t="shared" ref="J16" si="5">I16+1</f>
        <v>10</v>
      </c>
      <c r="K16" s="214">
        <f t="shared" ref="K16" si="6">J16+1</f>
        <v>11</v>
      </c>
      <c r="L16" s="214">
        <f t="shared" ref="L16" si="7">K16+1</f>
        <v>12</v>
      </c>
    </row>
    <row r="17" spans="1:12" s="147" customFormat="1" ht="30.75" customHeight="1" x14ac:dyDescent="0.25">
      <c r="A17" s="288" t="s">
        <v>122</v>
      </c>
      <c r="B17" s="288"/>
      <c r="C17" s="150" t="e">
        <f>C18</f>
        <v>#REF!</v>
      </c>
      <c r="D17" s="236">
        <f t="shared" ref="D17:L17" si="8">D18</f>
        <v>221.58837933600003</v>
      </c>
      <c r="E17" s="236">
        <f t="shared" si="8"/>
        <v>217.29830916867382</v>
      </c>
      <c r="F17" s="236">
        <f t="shared" si="8"/>
        <v>242.07290053571359</v>
      </c>
      <c r="G17" s="236">
        <f t="shared" si="8"/>
        <v>248.01016941253008</v>
      </c>
      <c r="H17" s="236">
        <f t="shared" si="8"/>
        <v>265.16389215544655</v>
      </c>
      <c r="I17" s="236">
        <f t="shared" si="8"/>
        <v>283.07746736796651</v>
      </c>
      <c r="J17" s="236">
        <f t="shared" si="8"/>
        <v>322.83499324581715</v>
      </c>
      <c r="K17" s="236">
        <f t="shared" si="8"/>
        <v>728.82517202716019</v>
      </c>
      <c r="L17" s="236">
        <f t="shared" si="8"/>
        <v>1071.2209391949875</v>
      </c>
    </row>
    <row r="18" spans="1:12" x14ac:dyDescent="0.25">
      <c r="A18" s="85" t="s">
        <v>108</v>
      </c>
      <c r="B18" s="79" t="s">
        <v>152</v>
      </c>
      <c r="C18" s="149" t="e">
        <f>C19+C29+C39+C40</f>
        <v>#REF!</v>
      </c>
      <c r="D18" s="237">
        <f t="shared" ref="D18:H18" si="9">D19+D29+D39+D40</f>
        <v>221.58837933600003</v>
      </c>
      <c r="E18" s="237">
        <f t="shared" si="9"/>
        <v>217.29830916867382</v>
      </c>
      <c r="F18" s="237">
        <f t="shared" si="9"/>
        <v>242.07290053571359</v>
      </c>
      <c r="G18" s="237">
        <f t="shared" ref="G18:J18" si="10">G19+G29+G39+G40</f>
        <v>248.01016941253008</v>
      </c>
      <c r="H18" s="237">
        <f t="shared" si="9"/>
        <v>265.16389215544655</v>
      </c>
      <c r="I18" s="237">
        <f t="shared" si="10"/>
        <v>283.07746736796651</v>
      </c>
      <c r="J18" s="237">
        <f t="shared" si="10"/>
        <v>322.83499324581715</v>
      </c>
      <c r="K18" s="238">
        <f>D18+F18+H18</f>
        <v>728.82517202716019</v>
      </c>
      <c r="L18" s="238">
        <f>J18+I18+G18+E18</f>
        <v>1071.2209391949875</v>
      </c>
    </row>
    <row r="19" spans="1:12" x14ac:dyDescent="0.25">
      <c r="A19" s="85" t="s">
        <v>109</v>
      </c>
      <c r="B19" s="80" t="s">
        <v>123</v>
      </c>
      <c r="C19" s="149"/>
      <c r="D19" s="237">
        <f>D20+D24+D28</f>
        <v>144.99431122902274</v>
      </c>
      <c r="E19" s="237">
        <f t="shared" ref="E19" si="11">E20+E24+E28</f>
        <v>141.41925275625093</v>
      </c>
      <c r="F19" s="237">
        <f t="shared" ref="F19:K19" si="12">F20+F24+F28</f>
        <v>144.65328949049578</v>
      </c>
      <c r="G19" s="237">
        <f t="shared" ref="G19:J19" si="13">G20+G24+G28</f>
        <v>148.20864428348224</v>
      </c>
      <c r="H19" s="237">
        <f t="shared" si="12"/>
        <v>144.13362828285528</v>
      </c>
      <c r="I19" s="237">
        <f t="shared" si="13"/>
        <v>159.01297271023259</v>
      </c>
      <c r="J19" s="237">
        <f t="shared" si="13"/>
        <v>168.87101826938385</v>
      </c>
      <c r="K19" s="237">
        <f t="shared" si="12"/>
        <v>433.78122900237383</v>
      </c>
      <c r="L19" s="238">
        <f>J19+I19+G19+E19</f>
        <v>617.51188801934961</v>
      </c>
    </row>
    <row r="20" spans="1:12" ht="31.5" x14ac:dyDescent="0.25">
      <c r="A20" s="85" t="s">
        <v>110</v>
      </c>
      <c r="B20" s="81" t="s">
        <v>226</v>
      </c>
      <c r="C20" s="149"/>
      <c r="D20" s="237">
        <f>IF(D73&lt;0,0,D73)</f>
        <v>144.99431122902274</v>
      </c>
      <c r="E20" s="237">
        <f t="shared" ref="E20" si="14">IF(E73&lt;0,0,E73)</f>
        <v>141.41925275625093</v>
      </c>
      <c r="F20" s="237">
        <f t="shared" ref="F20:H20" si="15">IF(F73&lt;0,0,F73)</f>
        <v>144.65328949049578</v>
      </c>
      <c r="G20" s="237">
        <f t="shared" ref="G20:J20" si="16">IF(G73&lt;0,0,G73)</f>
        <v>148.20864428348224</v>
      </c>
      <c r="H20" s="237">
        <f t="shared" si="15"/>
        <v>144.13362828285528</v>
      </c>
      <c r="I20" s="237">
        <f t="shared" si="16"/>
        <v>159.01297271023259</v>
      </c>
      <c r="J20" s="237">
        <f t="shared" si="16"/>
        <v>168.87101826938385</v>
      </c>
      <c r="K20" s="238">
        <f>D20+F20+H20</f>
        <v>433.78122900237383</v>
      </c>
      <c r="L20" s="238">
        <f>J20+I20+G20+E20</f>
        <v>617.51188801934961</v>
      </c>
    </row>
    <row r="21" spans="1:12" hidden="1" outlineLevel="1" x14ac:dyDescent="0.25">
      <c r="A21" s="85"/>
      <c r="B21" s="82"/>
      <c r="C21" s="149"/>
      <c r="D21" s="237"/>
      <c r="E21" s="237"/>
      <c r="F21" s="237"/>
      <c r="G21" s="237"/>
      <c r="H21" s="237"/>
      <c r="I21" s="237"/>
      <c r="J21" s="237"/>
      <c r="K21" s="238"/>
      <c r="L21" s="238"/>
    </row>
    <row r="22" spans="1:12" hidden="1" outlineLevel="1" x14ac:dyDescent="0.25">
      <c r="A22" s="85"/>
      <c r="B22" s="82"/>
      <c r="C22" s="149"/>
      <c r="D22" s="237"/>
      <c r="E22" s="237"/>
      <c r="F22" s="237"/>
      <c r="G22" s="237"/>
      <c r="H22" s="237"/>
      <c r="I22" s="237"/>
      <c r="J22" s="237"/>
      <c r="K22" s="237"/>
      <c r="L22" s="237"/>
    </row>
    <row r="23" spans="1:12" hidden="1" outlineLevel="1" x14ac:dyDescent="0.25">
      <c r="A23" s="85"/>
      <c r="B23" s="82"/>
      <c r="C23" s="149"/>
      <c r="D23" s="237"/>
      <c r="E23" s="237"/>
      <c r="F23" s="237"/>
      <c r="G23" s="237"/>
      <c r="H23" s="237"/>
      <c r="I23" s="237"/>
      <c r="J23" s="237"/>
      <c r="K23" s="237"/>
      <c r="L23" s="237"/>
    </row>
    <row r="24" spans="1:12" ht="30.75" customHeight="1" collapsed="1" x14ac:dyDescent="0.25">
      <c r="A24" s="85" t="s">
        <v>111</v>
      </c>
      <c r="B24" s="81" t="s">
        <v>228</v>
      </c>
      <c r="C24" s="149"/>
      <c r="D24" s="237"/>
      <c r="E24" s="237"/>
      <c r="F24" s="237"/>
      <c r="G24" s="237"/>
      <c r="H24" s="237"/>
      <c r="I24" s="237"/>
      <c r="J24" s="237"/>
      <c r="K24" s="237"/>
      <c r="L24" s="237"/>
    </row>
    <row r="25" spans="1:12" ht="20.25" hidden="1" customHeight="1" outlineLevel="1" x14ac:dyDescent="0.25">
      <c r="A25" s="85"/>
      <c r="B25" s="81"/>
      <c r="C25" s="149"/>
      <c r="D25" s="237"/>
      <c r="E25" s="237"/>
      <c r="F25" s="237"/>
      <c r="G25" s="237"/>
      <c r="H25" s="237"/>
      <c r="I25" s="237"/>
      <c r="J25" s="237"/>
      <c r="K25" s="237"/>
      <c r="L25" s="237"/>
    </row>
    <row r="26" spans="1:12" hidden="1" outlineLevel="1" x14ac:dyDescent="0.25">
      <c r="A26" s="85"/>
      <c r="B26" s="82"/>
      <c r="C26" s="149"/>
      <c r="D26" s="237"/>
      <c r="E26" s="237"/>
      <c r="F26" s="237"/>
      <c r="G26" s="237"/>
      <c r="H26" s="237"/>
      <c r="I26" s="237"/>
      <c r="J26" s="237"/>
      <c r="K26" s="237"/>
      <c r="L26" s="237"/>
    </row>
    <row r="27" spans="1:12" hidden="1" outlineLevel="1" x14ac:dyDescent="0.25">
      <c r="A27" s="85"/>
      <c r="B27" s="82"/>
      <c r="C27" s="149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 collapsed="1" x14ac:dyDescent="0.25">
      <c r="A28" s="85" t="s">
        <v>112</v>
      </c>
      <c r="B28" s="81" t="s">
        <v>150</v>
      </c>
      <c r="C28" s="149"/>
      <c r="D28" s="237"/>
      <c r="E28" s="237"/>
      <c r="F28" s="237"/>
      <c r="G28" s="237"/>
      <c r="H28" s="237"/>
      <c r="I28" s="237"/>
      <c r="J28" s="237"/>
      <c r="K28" s="237"/>
      <c r="L28" s="237"/>
    </row>
    <row r="29" spans="1:12" x14ac:dyDescent="0.25">
      <c r="A29" s="85" t="s">
        <v>113</v>
      </c>
      <c r="B29" s="81" t="s">
        <v>153</v>
      </c>
      <c r="C29" s="149" t="e">
        <f>C30</f>
        <v>#REF!</v>
      </c>
      <c r="D29" s="237">
        <f t="shared" ref="D29:K30" si="17">D30</f>
        <v>39.662671550977279</v>
      </c>
      <c r="E29" s="237">
        <f t="shared" si="17"/>
        <v>39.662671550977279</v>
      </c>
      <c r="F29" s="237">
        <f t="shared" si="17"/>
        <v>57.074127622598901</v>
      </c>
      <c r="G29" s="237">
        <f t="shared" si="17"/>
        <v>58.46649689362615</v>
      </c>
      <c r="H29" s="237">
        <f t="shared" si="17"/>
        <v>76.836281846683505</v>
      </c>
      <c r="I29" s="237">
        <f t="shared" si="17"/>
        <v>76.884916763072837</v>
      </c>
      <c r="J29" s="237">
        <f t="shared" si="17"/>
        <v>100.15814276879712</v>
      </c>
      <c r="K29" s="237">
        <f t="shared" si="17"/>
        <v>173.57308102025968</v>
      </c>
      <c r="L29" s="238">
        <f>J29+I29+G29+E29</f>
        <v>275.17222797647344</v>
      </c>
    </row>
    <row r="30" spans="1:12" ht="31.5" x14ac:dyDescent="0.25">
      <c r="A30" s="85" t="s">
        <v>124</v>
      </c>
      <c r="B30" s="81" t="s">
        <v>227</v>
      </c>
      <c r="C30" s="149" t="e">
        <f>C31</f>
        <v>#REF!</v>
      </c>
      <c r="D30" s="237">
        <f t="shared" si="17"/>
        <v>39.662671550977279</v>
      </c>
      <c r="E30" s="237">
        <f t="shared" si="17"/>
        <v>39.662671550977279</v>
      </c>
      <c r="F30" s="237">
        <f t="shared" si="17"/>
        <v>57.074127622598901</v>
      </c>
      <c r="G30" s="237">
        <f t="shared" si="17"/>
        <v>58.46649689362615</v>
      </c>
      <c r="H30" s="237">
        <f t="shared" si="17"/>
        <v>76.836281846683505</v>
      </c>
      <c r="I30" s="237">
        <f t="shared" si="17"/>
        <v>76.884916763072837</v>
      </c>
      <c r="J30" s="237">
        <f t="shared" si="17"/>
        <v>100.15814276879712</v>
      </c>
      <c r="K30" s="238">
        <f>D30+F30+H30</f>
        <v>173.57308102025968</v>
      </c>
      <c r="L30" s="238">
        <f>J30+I30+G30+E30</f>
        <v>275.17222797647344</v>
      </c>
    </row>
    <row r="31" spans="1:12" x14ac:dyDescent="0.25">
      <c r="A31" s="85" t="s">
        <v>125</v>
      </c>
      <c r="B31" s="82" t="s">
        <v>224</v>
      </c>
      <c r="C31" s="149" t="e">
        <f>'Приложение 2'!#REF!</f>
        <v>#REF!</v>
      </c>
      <c r="D31" s="237">
        <f>IF(D71&lt;D72,D71,D72)</f>
        <v>39.662671550977279</v>
      </c>
      <c r="E31" s="237">
        <f t="shared" ref="E31" si="18">IF(E71&lt;E72,E71,E72)</f>
        <v>39.662671550977279</v>
      </c>
      <c r="F31" s="237">
        <f t="shared" ref="F31:H31" si="19">IF(F71&lt;F72,F71,F72)</f>
        <v>57.074127622598901</v>
      </c>
      <c r="G31" s="237">
        <f t="shared" ref="G31:J31" si="20">IF(G71&lt;G72,G71,G72)</f>
        <v>58.46649689362615</v>
      </c>
      <c r="H31" s="237">
        <f t="shared" si="19"/>
        <v>76.836281846683505</v>
      </c>
      <c r="I31" s="237">
        <f t="shared" si="20"/>
        <v>76.884916763072837</v>
      </c>
      <c r="J31" s="237">
        <f t="shared" si="20"/>
        <v>100.15814276879712</v>
      </c>
      <c r="K31" s="238">
        <f>D31+F31+H31</f>
        <v>173.57308102025968</v>
      </c>
      <c r="L31" s="238">
        <f>J31+I31+G31+E31</f>
        <v>275.17222797647344</v>
      </c>
    </row>
    <row r="32" spans="1:12" hidden="1" outlineLevel="1" x14ac:dyDescent="0.25">
      <c r="A32" s="85"/>
      <c r="B32" s="82"/>
      <c r="C32" s="149"/>
      <c r="D32" s="237"/>
      <c r="E32" s="237"/>
      <c r="F32" s="237"/>
      <c r="G32" s="237"/>
      <c r="H32" s="237"/>
      <c r="I32" s="237"/>
      <c r="J32" s="237"/>
      <c r="K32" s="237"/>
      <c r="L32" s="237"/>
    </row>
    <row r="33" spans="1:12" hidden="1" outlineLevel="1" x14ac:dyDescent="0.25">
      <c r="A33" s="85"/>
      <c r="B33" s="82"/>
      <c r="C33" s="149"/>
      <c r="D33" s="237"/>
      <c r="E33" s="237"/>
      <c r="F33" s="237"/>
      <c r="G33" s="237"/>
      <c r="H33" s="237"/>
      <c r="I33" s="237"/>
      <c r="J33" s="237"/>
      <c r="K33" s="237"/>
      <c r="L33" s="237"/>
    </row>
    <row r="34" spans="1:12" collapsed="1" x14ac:dyDescent="0.25">
      <c r="A34" s="85" t="s">
        <v>126</v>
      </c>
      <c r="B34" s="81" t="s">
        <v>229</v>
      </c>
      <c r="C34" s="149"/>
      <c r="D34" s="237"/>
      <c r="E34" s="237"/>
      <c r="F34" s="237"/>
      <c r="G34" s="237"/>
      <c r="H34" s="237"/>
      <c r="I34" s="237"/>
      <c r="J34" s="237"/>
      <c r="K34" s="237"/>
      <c r="L34" s="237"/>
    </row>
    <row r="35" spans="1:12" ht="31.5" x14ac:dyDescent="0.25">
      <c r="A35" s="85" t="s">
        <v>127</v>
      </c>
      <c r="B35" s="81" t="s">
        <v>146</v>
      </c>
      <c r="C35" s="149"/>
      <c r="D35" s="237"/>
      <c r="E35" s="237"/>
      <c r="F35" s="237"/>
      <c r="G35" s="237"/>
      <c r="H35" s="237"/>
      <c r="I35" s="237"/>
      <c r="J35" s="237"/>
      <c r="K35" s="237"/>
      <c r="L35" s="237"/>
    </row>
    <row r="36" spans="1:12" x14ac:dyDescent="0.25">
      <c r="A36" s="85" t="s">
        <v>128</v>
      </c>
      <c r="B36" s="82" t="s">
        <v>224</v>
      </c>
      <c r="C36" s="149"/>
      <c r="D36" s="237"/>
      <c r="E36" s="237"/>
      <c r="F36" s="237"/>
      <c r="G36" s="237"/>
      <c r="H36" s="237"/>
      <c r="I36" s="237"/>
      <c r="J36" s="237"/>
      <c r="K36" s="237"/>
      <c r="L36" s="237"/>
    </row>
    <row r="37" spans="1:12" hidden="1" outlineLevel="1" x14ac:dyDescent="0.25">
      <c r="A37" s="85"/>
      <c r="B37" s="82"/>
      <c r="C37" s="149"/>
      <c r="D37" s="237"/>
      <c r="E37" s="237"/>
      <c r="F37" s="237"/>
      <c r="G37" s="237"/>
      <c r="H37" s="237"/>
      <c r="I37" s="237"/>
      <c r="J37" s="237"/>
      <c r="K37" s="237"/>
      <c r="L37" s="237"/>
    </row>
    <row r="38" spans="1:12" hidden="1" outlineLevel="1" x14ac:dyDescent="0.25">
      <c r="A38" s="85"/>
      <c r="B38" s="82"/>
      <c r="C38" s="149"/>
      <c r="D38" s="237"/>
      <c r="E38" s="237"/>
      <c r="F38" s="237"/>
      <c r="G38" s="237"/>
      <c r="H38" s="237"/>
      <c r="I38" s="237"/>
      <c r="J38" s="237"/>
      <c r="K38" s="237"/>
      <c r="L38" s="237"/>
    </row>
    <row r="39" spans="1:12" collapsed="1" x14ac:dyDescent="0.25">
      <c r="A39" s="85" t="s">
        <v>129</v>
      </c>
      <c r="B39" s="80" t="s">
        <v>147</v>
      </c>
      <c r="C39" s="149" t="e">
        <f>C31*0.18</f>
        <v>#REF!</v>
      </c>
      <c r="D39" s="237">
        <f>D74</f>
        <v>36.93139655600001</v>
      </c>
      <c r="E39" s="237">
        <f t="shared" ref="E39" si="21">E74</f>
        <v>36.216384861445619</v>
      </c>
      <c r="F39" s="237">
        <f t="shared" ref="F39:H39" si="22">F74</f>
        <v>40.345483422618912</v>
      </c>
      <c r="G39" s="237">
        <f t="shared" ref="G39:J39" si="23">G74</f>
        <v>41.335028235421674</v>
      </c>
      <c r="H39" s="237">
        <f t="shared" si="22"/>
        <v>44.193982025907758</v>
      </c>
      <c r="I39" s="237">
        <f t="shared" si="23"/>
        <v>47.179577894661065</v>
      </c>
      <c r="J39" s="237">
        <f t="shared" si="23"/>
        <v>53.805832207636172</v>
      </c>
      <c r="K39" s="238">
        <f>D39+F39+H39</f>
        <v>121.47086200452668</v>
      </c>
      <c r="L39" s="238">
        <f>J39+I39+G39+E39</f>
        <v>178.53682319916453</v>
      </c>
    </row>
    <row r="40" spans="1:12" x14ac:dyDescent="0.25">
      <c r="A40" s="85" t="s">
        <v>130</v>
      </c>
      <c r="B40" s="80" t="s">
        <v>131</v>
      </c>
      <c r="C40" s="149"/>
      <c r="D40" s="149"/>
      <c r="E40" s="149"/>
      <c r="F40" s="237"/>
      <c r="G40" s="237"/>
      <c r="H40" s="237"/>
      <c r="I40" s="237"/>
      <c r="J40" s="237"/>
      <c r="K40" s="238"/>
      <c r="L40" s="237"/>
    </row>
    <row r="41" spans="1:12" x14ac:dyDescent="0.25">
      <c r="A41" s="85" t="s">
        <v>132</v>
      </c>
      <c r="B41" s="81" t="s">
        <v>230</v>
      </c>
      <c r="C41" s="149"/>
      <c r="D41" s="149"/>
      <c r="E41" s="149"/>
      <c r="F41" s="237"/>
      <c r="G41" s="237"/>
      <c r="H41" s="237"/>
      <c r="I41" s="237"/>
      <c r="J41" s="237"/>
      <c r="K41" s="237"/>
      <c r="L41" s="237"/>
    </row>
    <row r="42" spans="1:12" x14ac:dyDescent="0.25">
      <c r="A42" s="85" t="s">
        <v>231</v>
      </c>
      <c r="B42" s="81" t="s">
        <v>232</v>
      </c>
      <c r="C42" s="149"/>
      <c r="D42" s="149"/>
      <c r="E42" s="149"/>
      <c r="F42" s="237"/>
      <c r="G42" s="237"/>
      <c r="H42" s="237"/>
      <c r="I42" s="237"/>
      <c r="J42" s="237"/>
      <c r="K42" s="237"/>
      <c r="L42" s="237"/>
    </row>
    <row r="43" spans="1:12" x14ac:dyDescent="0.25">
      <c r="A43" s="85" t="s">
        <v>114</v>
      </c>
      <c r="B43" s="79" t="s">
        <v>151</v>
      </c>
      <c r="C43" s="149"/>
      <c r="D43" s="149"/>
      <c r="E43" s="149"/>
      <c r="F43" s="237"/>
      <c r="G43" s="237"/>
      <c r="H43" s="237"/>
      <c r="I43" s="237"/>
      <c r="J43" s="237"/>
      <c r="K43" s="237"/>
      <c r="L43" s="237"/>
    </row>
    <row r="44" spans="1:12" hidden="1" outlineLevel="1" x14ac:dyDescent="0.25">
      <c r="A44" s="85" t="s">
        <v>115</v>
      </c>
      <c r="B44" s="80" t="s">
        <v>133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/>
    </row>
    <row r="45" spans="1:12" hidden="1" outlineLevel="1" x14ac:dyDescent="0.25">
      <c r="A45" s="85" t="s">
        <v>116</v>
      </c>
      <c r="B45" s="80" t="s">
        <v>134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</row>
    <row r="46" spans="1:12" hidden="1" outlineLevel="1" x14ac:dyDescent="0.25">
      <c r="A46" s="85" t="s">
        <v>117</v>
      </c>
      <c r="B46" s="80" t="s">
        <v>135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</row>
    <row r="47" spans="1:12" hidden="1" outlineLevel="1" x14ac:dyDescent="0.25">
      <c r="A47" s="85" t="s">
        <v>118</v>
      </c>
      <c r="B47" s="80" t="s">
        <v>136</v>
      </c>
      <c r="C47" s="149"/>
      <c r="D47" s="149"/>
      <c r="E47" s="149"/>
      <c r="F47" s="149"/>
      <c r="G47" s="149"/>
      <c r="H47" s="149"/>
      <c r="I47" s="149"/>
      <c r="J47" s="149"/>
      <c r="K47" s="149"/>
      <c r="L47" s="149"/>
    </row>
    <row r="48" spans="1:12" hidden="1" outlineLevel="1" x14ac:dyDescent="0.25">
      <c r="A48" s="85" t="s">
        <v>119</v>
      </c>
      <c r="B48" s="80" t="s">
        <v>233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</row>
    <row r="49" spans="1:42" hidden="1" outlineLevel="1" x14ac:dyDescent="0.25">
      <c r="A49" s="85" t="s">
        <v>137</v>
      </c>
      <c r="B49" s="81" t="s">
        <v>234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49"/>
    </row>
    <row r="50" spans="1:42" ht="33" hidden="1" customHeight="1" outlineLevel="1" x14ac:dyDescent="0.25">
      <c r="A50" s="85" t="s">
        <v>148</v>
      </c>
      <c r="B50" s="82" t="s">
        <v>235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</row>
    <row r="51" spans="1:42" ht="31.5" hidden="1" outlineLevel="1" x14ac:dyDescent="0.25">
      <c r="A51" s="85" t="s">
        <v>138</v>
      </c>
      <c r="B51" s="81" t="s">
        <v>236</v>
      </c>
      <c r="C51" s="149"/>
      <c r="D51" s="149"/>
      <c r="E51" s="149"/>
      <c r="F51" s="149"/>
      <c r="G51" s="149"/>
      <c r="H51" s="149"/>
      <c r="I51" s="149"/>
      <c r="J51" s="149"/>
      <c r="K51" s="149"/>
      <c r="L51" s="149"/>
    </row>
    <row r="52" spans="1:42" ht="47.25" hidden="1" outlineLevel="1" x14ac:dyDescent="0.25">
      <c r="A52" s="85" t="s">
        <v>149</v>
      </c>
      <c r="B52" s="82" t="s">
        <v>237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</row>
    <row r="53" spans="1:42" hidden="1" outlineLevel="1" x14ac:dyDescent="0.25">
      <c r="A53" s="85" t="s">
        <v>120</v>
      </c>
      <c r="B53" s="80" t="s">
        <v>139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42" hidden="1" outlineLevel="1" x14ac:dyDescent="0.25">
      <c r="A54" s="85" t="s">
        <v>121</v>
      </c>
      <c r="B54" s="80" t="s">
        <v>140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</row>
    <row r="55" spans="1:42" collapsed="1" x14ac:dyDescent="0.25"/>
    <row r="56" spans="1:42" ht="39" hidden="1" customHeight="1" outlineLevel="1" x14ac:dyDescent="0.25">
      <c r="A56" s="249" t="s">
        <v>157</v>
      </c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</row>
    <row r="57" spans="1:42" ht="37.5" hidden="1" customHeight="1" outlineLevel="1" x14ac:dyDescent="0.25">
      <c r="A57" s="249" t="s">
        <v>155</v>
      </c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</row>
    <row r="58" spans="1:42" ht="53.25" hidden="1" customHeight="1" outlineLevel="1" x14ac:dyDescent="0.25">
      <c r="A58" s="289" t="s">
        <v>182</v>
      </c>
      <c r="B58" s="289"/>
      <c r="C58" s="289"/>
      <c r="D58" s="289"/>
      <c r="E58" s="289"/>
      <c r="F58" s="289"/>
      <c r="G58" s="289"/>
      <c r="H58" s="289"/>
      <c r="I58" s="289"/>
      <c r="J58" s="289"/>
      <c r="K58" s="289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</row>
    <row r="59" spans="1:42" ht="48.75" hidden="1" customHeight="1" outlineLevel="1" x14ac:dyDescent="0.25">
      <c r="A59" s="289" t="s">
        <v>183</v>
      </c>
      <c r="B59" s="289"/>
      <c r="C59" s="289"/>
      <c r="D59" s="289"/>
      <c r="E59" s="289"/>
      <c r="F59" s="289"/>
      <c r="G59" s="289"/>
      <c r="H59" s="289"/>
      <c r="I59" s="289"/>
      <c r="J59" s="289"/>
      <c r="K59" s="289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</row>
    <row r="60" spans="1:42" ht="144" hidden="1" customHeight="1" outlineLevel="1" x14ac:dyDescent="0.25">
      <c r="A60" s="258" t="s">
        <v>189</v>
      </c>
      <c r="B60" s="258"/>
      <c r="C60" s="258"/>
      <c r="D60" s="258"/>
      <c r="E60" s="258"/>
      <c r="F60" s="258"/>
      <c r="G60" s="258"/>
      <c r="H60" s="258"/>
      <c r="I60" s="258"/>
      <c r="J60" s="258"/>
      <c r="K60" s="258"/>
      <c r="L60" s="176"/>
    </row>
    <row r="61" spans="1:42" ht="132" hidden="1" customHeight="1" outlineLevel="1" x14ac:dyDescent="0.25">
      <c r="A61" s="286" t="s">
        <v>184</v>
      </c>
      <c r="B61" s="286"/>
      <c r="C61" s="286"/>
      <c r="D61" s="286"/>
      <c r="E61" s="286"/>
      <c r="F61" s="286"/>
      <c r="G61" s="286"/>
      <c r="H61" s="286"/>
      <c r="I61" s="286"/>
      <c r="J61" s="286"/>
      <c r="K61" s="286"/>
    </row>
    <row r="62" spans="1:42" collapsed="1" x14ac:dyDescent="0.25"/>
    <row r="63" spans="1:42" x14ac:dyDescent="0.25">
      <c r="C63" s="182"/>
      <c r="D63" s="182"/>
      <c r="E63" s="182"/>
      <c r="F63" s="182"/>
      <c r="G63" s="182"/>
      <c r="H63" s="182"/>
      <c r="I63" s="182"/>
      <c r="J63" s="182"/>
      <c r="K63" s="182"/>
    </row>
    <row r="66" spans="2:12" x14ac:dyDescent="0.25">
      <c r="B66" s="46" t="s">
        <v>238</v>
      </c>
      <c r="H66" s="47" t="s">
        <v>240</v>
      </c>
    </row>
    <row r="67" spans="2:12" x14ac:dyDescent="0.25">
      <c r="B67" s="46" t="s">
        <v>239</v>
      </c>
    </row>
    <row r="71" spans="2:12" hidden="1" outlineLevel="1" x14ac:dyDescent="0.25">
      <c r="B71" s="81" t="s">
        <v>251</v>
      </c>
      <c r="C71" s="149"/>
      <c r="D71" s="149">
        <f>'Приложение 4'!X22</f>
        <v>184.65698278000002</v>
      </c>
      <c r="E71" s="149">
        <f>'Приложение 4'!AE22</f>
        <v>181.08192430722821</v>
      </c>
      <c r="F71" s="149">
        <f>'Приложение 4'!AL22</f>
        <v>201.72741711309467</v>
      </c>
      <c r="G71" s="149">
        <f>'Приложение 4'!AS22</f>
        <v>206.6751411771084</v>
      </c>
      <c r="H71" s="149">
        <f>'Приложение 4'!AZ22</f>
        <v>220.96991012953879</v>
      </c>
      <c r="I71" s="149">
        <f>'Приложение 4'!BG22</f>
        <v>235.89788947330544</v>
      </c>
      <c r="J71" s="149">
        <f>'Приложение 4'!BN22</f>
        <v>269.02916103818097</v>
      </c>
      <c r="K71" s="149">
        <f>D71+F71+H71</f>
        <v>607.35431002263351</v>
      </c>
      <c r="L71" s="149">
        <f>J71+I71+G71+E71</f>
        <v>892.68411599582294</v>
      </c>
    </row>
    <row r="72" spans="2:12" hidden="1" outlineLevel="1" x14ac:dyDescent="0.25">
      <c r="B72" s="81" t="s">
        <v>249</v>
      </c>
      <c r="C72" s="149"/>
      <c r="D72" s="149">
        <v>39.662671550977279</v>
      </c>
      <c r="E72" s="149">
        <f>D72</f>
        <v>39.662671550977279</v>
      </c>
      <c r="F72" s="149">
        <v>57.074127622598901</v>
      </c>
      <c r="G72" s="149">
        <v>58.46649689362615</v>
      </c>
      <c r="H72" s="149">
        <v>76.836281846683505</v>
      </c>
      <c r="I72" s="149">
        <v>76.884916763072837</v>
      </c>
      <c r="J72" s="149">
        <v>100.15814276879712</v>
      </c>
      <c r="K72" s="149">
        <f>D72+F72+H72</f>
        <v>173.57308102025968</v>
      </c>
      <c r="L72" s="149">
        <f t="shared" ref="L72:L75" si="24">J72+I72+G72+E72</f>
        <v>275.17222797647344</v>
      </c>
    </row>
    <row r="73" spans="2:12" hidden="1" outlineLevel="1" x14ac:dyDescent="0.25">
      <c r="B73" s="81" t="s">
        <v>250</v>
      </c>
      <c r="C73" s="149"/>
      <c r="D73" s="149">
        <f>D71-D72</f>
        <v>144.99431122902274</v>
      </c>
      <c r="E73" s="149">
        <f>E71-E72</f>
        <v>141.41925275625093</v>
      </c>
      <c r="F73" s="149">
        <f t="shared" ref="F73:H73" si="25">F71-F72</f>
        <v>144.65328949049578</v>
      </c>
      <c r="G73" s="149">
        <f t="shared" ref="G73:I73" si="26">G71-G72</f>
        <v>148.20864428348224</v>
      </c>
      <c r="H73" s="149">
        <f t="shared" si="25"/>
        <v>144.13362828285528</v>
      </c>
      <c r="I73" s="149">
        <f t="shared" si="26"/>
        <v>159.01297271023259</v>
      </c>
      <c r="J73" s="149">
        <f t="shared" ref="J73" si="27">J71-J72</f>
        <v>168.87101826938385</v>
      </c>
      <c r="K73" s="149">
        <f>D73+F73+H73</f>
        <v>433.78122900237383</v>
      </c>
      <c r="L73" s="149">
        <f t="shared" si="24"/>
        <v>617.51188801934961</v>
      </c>
    </row>
    <row r="74" spans="2:12" hidden="1" outlineLevel="1" x14ac:dyDescent="0.25">
      <c r="B74" s="81" t="s">
        <v>253</v>
      </c>
      <c r="C74" s="149"/>
      <c r="D74" s="149">
        <f t="shared" ref="D74:J74" si="28">D75-D71</f>
        <v>36.93139655600001</v>
      </c>
      <c r="E74" s="149">
        <f t="shared" si="28"/>
        <v>36.216384861445619</v>
      </c>
      <c r="F74" s="149">
        <f t="shared" si="28"/>
        <v>40.345483422618912</v>
      </c>
      <c r="G74" s="149">
        <f t="shared" si="28"/>
        <v>41.335028235421674</v>
      </c>
      <c r="H74" s="149">
        <f t="shared" si="28"/>
        <v>44.193982025907758</v>
      </c>
      <c r="I74" s="149">
        <f t="shared" si="28"/>
        <v>47.179577894661065</v>
      </c>
      <c r="J74" s="149">
        <f t="shared" si="28"/>
        <v>53.805832207636172</v>
      </c>
      <c r="K74" s="149">
        <f>D74+F74+H74</f>
        <v>121.47086200452668</v>
      </c>
      <c r="L74" s="149">
        <f t="shared" si="24"/>
        <v>178.53682319916453</v>
      </c>
    </row>
    <row r="75" spans="2:12" hidden="1" outlineLevel="1" x14ac:dyDescent="0.25">
      <c r="B75" s="81" t="s">
        <v>252</v>
      </c>
      <c r="C75" s="149"/>
      <c r="D75" s="149">
        <f>'Приложение 1'!Q21</f>
        <v>221.58837933600003</v>
      </c>
      <c r="E75" s="149">
        <f>'Приложение 1'!V21</f>
        <v>217.29830916867382</v>
      </c>
      <c r="F75" s="149">
        <f>'Приложение 1'!AA21</f>
        <v>242.07290053571359</v>
      </c>
      <c r="G75" s="149">
        <f>'Приложение 1'!AF21</f>
        <v>248.01016941253008</v>
      </c>
      <c r="H75" s="149">
        <f>'Приложение 1'!AK21</f>
        <v>265.16389215544655</v>
      </c>
      <c r="I75" s="149">
        <f>'Приложение 1'!AP21</f>
        <v>283.07746736796651</v>
      </c>
      <c r="J75" s="149">
        <f>'Приложение 1'!AU21</f>
        <v>322.83499324581715</v>
      </c>
      <c r="K75" s="149">
        <f>D75+F75+H75</f>
        <v>728.82517202716019</v>
      </c>
      <c r="L75" s="149">
        <f t="shared" si="24"/>
        <v>1071.2209391949875</v>
      </c>
    </row>
    <row r="76" spans="2:12" hidden="1" outlineLevel="1" x14ac:dyDescent="0.25">
      <c r="D76" s="165">
        <f>D75-D17</f>
        <v>0</v>
      </c>
      <c r="E76" s="165">
        <f>E75-E17</f>
        <v>0</v>
      </c>
      <c r="F76" s="165">
        <f t="shared" ref="F76:K76" si="29">F75-F17</f>
        <v>0</v>
      </c>
      <c r="G76" s="165">
        <f t="shared" ref="G76:I76" si="30">G75-G17</f>
        <v>0</v>
      </c>
      <c r="H76" s="165">
        <f t="shared" si="29"/>
        <v>0</v>
      </c>
      <c r="I76" s="165">
        <f t="shared" si="30"/>
        <v>0</v>
      </c>
      <c r="J76" s="165">
        <f t="shared" ref="J76" si="31">J75-J17</f>
        <v>0</v>
      </c>
      <c r="K76" s="165">
        <f t="shared" si="29"/>
        <v>0</v>
      </c>
      <c r="L76" s="165">
        <f t="shared" ref="L76" si="32">L75-L17</f>
        <v>0</v>
      </c>
    </row>
    <row r="77" spans="2:12" hidden="1" outlineLevel="1" x14ac:dyDescent="0.25">
      <c r="D77" s="165">
        <f>D75/1.2-D71</f>
        <v>0</v>
      </c>
      <c r="E77" s="165">
        <f>E75/1.2-E71</f>
        <v>0</v>
      </c>
      <c r="F77" s="165">
        <f t="shared" ref="F77:L77" si="33">F75/1.2-F71</f>
        <v>0</v>
      </c>
      <c r="G77" s="165">
        <f t="shared" si="33"/>
        <v>0</v>
      </c>
      <c r="H77" s="165">
        <f t="shared" si="33"/>
        <v>0</v>
      </c>
      <c r="I77" s="165">
        <f t="shared" si="33"/>
        <v>0</v>
      </c>
      <c r="J77" s="165">
        <f t="shared" ref="J77" si="34">J75/1.2-J71</f>
        <v>0</v>
      </c>
      <c r="K77" s="165">
        <f t="shared" si="33"/>
        <v>0</v>
      </c>
      <c r="L77" s="165">
        <f t="shared" si="33"/>
        <v>0</v>
      </c>
    </row>
    <row r="78" spans="2:12" collapsed="1" x14ac:dyDescent="0.25"/>
  </sheetData>
  <mergeCells count="21">
    <mergeCell ref="A5:K5"/>
    <mergeCell ref="A6:K6"/>
    <mergeCell ref="A11:K11"/>
    <mergeCell ref="A8:K8"/>
    <mergeCell ref="A9:K9"/>
    <mergeCell ref="A7:K7"/>
    <mergeCell ref="A61:K61"/>
    <mergeCell ref="A56:K56"/>
    <mergeCell ref="A57:K57"/>
    <mergeCell ref="A10:K10"/>
    <mergeCell ref="A17:B17"/>
    <mergeCell ref="A60:K60"/>
    <mergeCell ref="A58:K58"/>
    <mergeCell ref="A59:K59"/>
    <mergeCell ref="A12:K12"/>
    <mergeCell ref="A14:A15"/>
    <mergeCell ref="B14:B15"/>
    <mergeCell ref="F14:G14"/>
    <mergeCell ref="H14:I14"/>
    <mergeCell ref="K14:L14"/>
    <mergeCell ref="D14:E1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9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0" t="s">
        <v>154</v>
      </c>
    </row>
    <row r="2" spans="1:62" ht="22.5" x14ac:dyDescent="0.3">
      <c r="J2" s="24"/>
      <c r="K2" s="301"/>
      <c r="L2" s="301"/>
      <c r="M2" s="301"/>
      <c r="N2" s="301"/>
      <c r="O2" s="24"/>
      <c r="AW2" s="51" t="s">
        <v>156</v>
      </c>
    </row>
    <row r="3" spans="1:62" ht="18.75" x14ac:dyDescent="0.3">
      <c r="J3" s="16"/>
      <c r="K3" s="16"/>
      <c r="L3" s="16"/>
      <c r="M3" s="16"/>
      <c r="N3" s="16"/>
      <c r="O3" s="16"/>
      <c r="AW3" s="51"/>
    </row>
    <row r="4" spans="1:62" ht="18.75" x14ac:dyDescent="0.2">
      <c r="A4" s="302" t="s">
        <v>99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</row>
    <row r="5" spans="1:62" ht="18.75" x14ac:dyDescent="0.2">
      <c r="A5" s="302" t="s">
        <v>104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</row>
    <row r="6" spans="1:62" ht="21.75" x14ac:dyDescent="0.3">
      <c r="A6" s="306" t="s">
        <v>161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</row>
    <row r="7" spans="1:62" ht="15.75" customHeight="1" x14ac:dyDescent="0.2"/>
    <row r="8" spans="1:62" ht="21.75" customHeight="1" x14ac:dyDescent="0.2">
      <c r="A8" s="303" t="s">
        <v>102</v>
      </c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</row>
    <row r="9" spans="1:62" ht="15.75" customHeight="1" x14ac:dyDescent="0.2">
      <c r="A9" s="307" t="s">
        <v>103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</row>
    <row r="10" spans="1:62" s="16" customFormat="1" ht="15.75" customHeight="1" x14ac:dyDescent="0.3">
      <c r="A10" s="309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305" t="s">
        <v>69</v>
      </c>
      <c r="B11" s="305" t="s">
        <v>18</v>
      </c>
      <c r="C11" s="305" t="s">
        <v>1</v>
      </c>
      <c r="D11" s="305" t="s">
        <v>105</v>
      </c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8"/>
      <c r="Q11" s="305"/>
      <c r="R11" s="305"/>
      <c r="S11" s="305"/>
      <c r="T11" s="305"/>
      <c r="U11" s="308"/>
      <c r="V11" s="305"/>
      <c r="W11" s="305"/>
      <c r="X11" s="305"/>
      <c r="Y11" s="305"/>
      <c r="Z11" s="308"/>
      <c r="AA11" s="305"/>
      <c r="AB11" s="305"/>
      <c r="AC11" s="305"/>
      <c r="AD11" s="305"/>
      <c r="AE11" s="305"/>
      <c r="AF11" s="305"/>
      <c r="AG11" s="305"/>
      <c r="AH11" s="305"/>
      <c r="AI11" s="305"/>
      <c r="AJ11" s="305"/>
      <c r="AK11" s="305"/>
      <c r="AL11" s="305"/>
      <c r="AM11" s="305"/>
      <c r="AN11" s="305"/>
      <c r="AO11" s="305"/>
      <c r="AP11" s="305"/>
      <c r="AQ11" s="305"/>
      <c r="AR11" s="305"/>
      <c r="AS11" s="305"/>
      <c r="AT11" s="305"/>
      <c r="AU11" s="305"/>
      <c r="AV11" s="305"/>
      <c r="AW11" s="305"/>
    </row>
    <row r="12" spans="1:62" ht="176.25" customHeight="1" x14ac:dyDescent="0.2">
      <c r="A12" s="305"/>
      <c r="B12" s="305"/>
      <c r="C12" s="305"/>
      <c r="D12" s="305" t="s">
        <v>28</v>
      </c>
      <c r="E12" s="305"/>
      <c r="F12" s="305"/>
      <c r="G12" s="305"/>
      <c r="H12" s="305"/>
      <c r="I12" s="305"/>
      <c r="J12" s="305" t="s">
        <v>29</v>
      </c>
      <c r="K12" s="305"/>
      <c r="L12" s="305"/>
      <c r="M12" s="305"/>
      <c r="N12" s="305"/>
      <c r="O12" s="305"/>
      <c r="P12" s="305" t="s">
        <v>24</v>
      </c>
      <c r="Q12" s="305"/>
      <c r="R12" s="305"/>
      <c r="S12" s="305"/>
      <c r="T12" s="305"/>
      <c r="U12" s="305"/>
      <c r="V12" s="305" t="s">
        <v>25</v>
      </c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 t="s">
        <v>19</v>
      </c>
      <c r="AH12" s="305"/>
      <c r="AI12" s="305"/>
      <c r="AJ12" s="305"/>
      <c r="AK12" s="305"/>
      <c r="AL12" s="305"/>
      <c r="AM12" s="305" t="s">
        <v>22</v>
      </c>
      <c r="AN12" s="305"/>
      <c r="AO12" s="305"/>
      <c r="AP12" s="305"/>
      <c r="AQ12" s="305"/>
      <c r="AR12" s="305"/>
      <c r="AS12" s="305" t="s">
        <v>23</v>
      </c>
      <c r="AT12" s="305"/>
      <c r="AU12" s="305"/>
      <c r="AV12" s="305"/>
      <c r="AW12" s="305"/>
    </row>
    <row r="13" spans="1:62" s="12" customFormat="1" ht="197.25" customHeight="1" x14ac:dyDescent="0.2">
      <c r="A13" s="305"/>
      <c r="B13" s="305"/>
      <c r="C13" s="305"/>
      <c r="D13" s="304" t="s">
        <v>163</v>
      </c>
      <c r="E13" s="304"/>
      <c r="F13" s="304" t="s">
        <v>30</v>
      </c>
      <c r="G13" s="304"/>
      <c r="H13" s="304" t="s">
        <v>0</v>
      </c>
      <c r="I13" s="304"/>
      <c r="J13" s="304" t="s">
        <v>30</v>
      </c>
      <c r="K13" s="304"/>
      <c r="L13" s="304" t="s">
        <v>30</v>
      </c>
      <c r="M13" s="304"/>
      <c r="N13" s="304" t="s">
        <v>0</v>
      </c>
      <c r="O13" s="304"/>
      <c r="P13" s="304" t="s">
        <v>30</v>
      </c>
      <c r="Q13" s="304"/>
      <c r="R13" s="304" t="s">
        <v>30</v>
      </c>
      <c r="S13" s="304"/>
      <c r="T13" s="304" t="s">
        <v>0</v>
      </c>
      <c r="U13" s="304"/>
      <c r="V13" s="304" t="s">
        <v>30</v>
      </c>
      <c r="W13" s="304"/>
      <c r="X13" s="304" t="s">
        <v>30</v>
      </c>
      <c r="Y13" s="304"/>
      <c r="Z13" s="108">
        <v>42675</v>
      </c>
      <c r="AA13" s="108">
        <v>43040</v>
      </c>
      <c r="AB13" s="108">
        <v>43405</v>
      </c>
      <c r="AC13" s="108">
        <v>43770</v>
      </c>
      <c r="AD13" s="108">
        <v>44136</v>
      </c>
      <c r="AE13" s="304" t="s">
        <v>0</v>
      </c>
      <c r="AF13" s="304"/>
      <c r="AG13" s="304" t="s">
        <v>30</v>
      </c>
      <c r="AH13" s="304"/>
      <c r="AI13" s="304" t="s">
        <v>30</v>
      </c>
      <c r="AJ13" s="304"/>
      <c r="AK13" s="304" t="s">
        <v>0</v>
      </c>
      <c r="AL13" s="304"/>
      <c r="AM13" s="304" t="s">
        <v>30</v>
      </c>
      <c r="AN13" s="304"/>
      <c r="AO13" s="304" t="s">
        <v>30</v>
      </c>
      <c r="AP13" s="304"/>
      <c r="AQ13" s="304" t="s">
        <v>0</v>
      </c>
      <c r="AR13" s="304"/>
      <c r="AS13" s="304" t="s">
        <v>30</v>
      </c>
      <c r="AT13" s="304"/>
      <c r="AU13" s="304" t="s">
        <v>30</v>
      </c>
      <c r="AV13" s="304"/>
      <c r="AW13" s="70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8" customFormat="1" ht="18" customHeight="1" x14ac:dyDescent="0.2">
      <c r="A17" s="313" t="s">
        <v>159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</row>
    <row r="18" spans="1:49" s="78" customFormat="1" ht="17.25" customHeight="1" x14ac:dyDescent="0.2">
      <c r="A18" s="313" t="s">
        <v>160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313"/>
      <c r="AP18" s="313"/>
      <c r="AQ18" s="313"/>
      <c r="AR18" s="313"/>
      <c r="AS18" s="313"/>
      <c r="AT18" s="313"/>
      <c r="AU18" s="313"/>
      <c r="AV18" s="313"/>
      <c r="AW18" s="313"/>
    </row>
    <row r="19" spans="1:49" ht="15" customHeight="1" x14ac:dyDescent="0.2">
      <c r="A19" s="310" t="s">
        <v>162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</row>
    <row r="20" spans="1:49" ht="38.25" customHeight="1" x14ac:dyDescent="0.2">
      <c r="A20" s="311" t="s">
        <v>192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  <c r="AU20" s="311"/>
      <c r="AV20" s="311"/>
      <c r="AW20" s="311"/>
    </row>
    <row r="21" spans="1:49" ht="17.25" customHeight="1" x14ac:dyDescent="0.2">
      <c r="A21" s="312"/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0" t="s">
        <v>154</v>
      </c>
    </row>
    <row r="2" spans="1:67" ht="22.5" x14ac:dyDescent="0.3">
      <c r="AL2" s="51" t="s">
        <v>156</v>
      </c>
    </row>
    <row r="3" spans="1:67" ht="18.75" x14ac:dyDescent="0.3">
      <c r="AL3" s="51"/>
    </row>
    <row r="4" spans="1:67" ht="18.75" x14ac:dyDescent="0.3">
      <c r="A4" s="316" t="s">
        <v>96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</row>
    <row r="5" spans="1:67" ht="21.75" x14ac:dyDescent="0.3">
      <c r="A5" s="315" t="s">
        <v>170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315"/>
      <c r="X5" s="315"/>
      <c r="Y5" s="315"/>
      <c r="Z5" s="315"/>
      <c r="AA5" s="315"/>
      <c r="AB5" s="315"/>
      <c r="AC5" s="315"/>
      <c r="AD5" s="315"/>
      <c r="AE5" s="315"/>
      <c r="AF5" s="315"/>
      <c r="AG5" s="315"/>
      <c r="AH5" s="315"/>
      <c r="AI5" s="315"/>
      <c r="AJ5" s="315"/>
      <c r="AK5" s="315"/>
      <c r="AL5" s="315"/>
    </row>
    <row r="6" spans="1:67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67" ht="18.75" x14ac:dyDescent="0.25">
      <c r="A7" s="240" t="s">
        <v>195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52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41" t="s">
        <v>103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41"/>
      <c r="AH8" s="241"/>
      <c r="AI8" s="241"/>
      <c r="AJ8" s="241"/>
      <c r="AK8" s="241"/>
      <c r="AL8" s="241"/>
      <c r="AM8" s="53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66" t="s">
        <v>69</v>
      </c>
      <c r="B10" s="271" t="s">
        <v>18</v>
      </c>
      <c r="C10" s="271" t="s">
        <v>1</v>
      </c>
      <c r="D10" s="273" t="s">
        <v>94</v>
      </c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57"/>
      <c r="AN10" s="8"/>
      <c r="AO10" s="8"/>
      <c r="AP10" s="8"/>
    </row>
    <row r="11" spans="1:67" ht="43.5" customHeight="1" x14ac:dyDescent="0.25">
      <c r="A11" s="268"/>
      <c r="B11" s="271"/>
      <c r="C11" s="271"/>
      <c r="D11" s="273" t="s">
        <v>2</v>
      </c>
      <c r="E11" s="273"/>
      <c r="F11" s="273"/>
      <c r="G11" s="273"/>
      <c r="H11" s="273"/>
      <c r="I11" s="273"/>
      <c r="J11" s="273"/>
      <c r="K11" s="271" t="s">
        <v>196</v>
      </c>
      <c r="L11" s="273"/>
      <c r="M11" s="273"/>
      <c r="N11" s="273"/>
      <c r="O11" s="273"/>
      <c r="P11" s="283"/>
      <c r="Q11" s="273"/>
      <c r="R11" s="273" t="s">
        <v>3</v>
      </c>
      <c r="S11" s="273"/>
      <c r="T11" s="273"/>
      <c r="U11" s="283"/>
      <c r="V11" s="273"/>
      <c r="W11" s="273"/>
      <c r="X11" s="273"/>
      <c r="Y11" s="273" t="s">
        <v>4</v>
      </c>
      <c r="Z11" s="273"/>
      <c r="AA11" s="273"/>
      <c r="AB11" s="273"/>
      <c r="AC11" s="273"/>
      <c r="AD11" s="273"/>
      <c r="AE11" s="273"/>
      <c r="AF11" s="271" t="s">
        <v>95</v>
      </c>
      <c r="AG11" s="271"/>
      <c r="AH11" s="271"/>
      <c r="AI11" s="271"/>
      <c r="AJ11" s="271"/>
      <c r="AK11" s="271"/>
      <c r="AL11" s="271"/>
      <c r="AM11" s="57"/>
      <c r="AN11" s="8"/>
      <c r="AO11" s="8"/>
      <c r="AP11" s="8"/>
    </row>
    <row r="12" spans="1:67" ht="43.5" customHeight="1" x14ac:dyDescent="0.25">
      <c r="A12" s="268"/>
      <c r="B12" s="271"/>
      <c r="C12" s="271"/>
      <c r="D12" s="71" t="s">
        <v>27</v>
      </c>
      <c r="E12" s="273" t="s">
        <v>26</v>
      </c>
      <c r="F12" s="273"/>
      <c r="G12" s="273"/>
      <c r="H12" s="273"/>
      <c r="I12" s="273"/>
      <c r="J12" s="273"/>
      <c r="K12" s="71" t="s">
        <v>27</v>
      </c>
      <c r="L12" s="273" t="s">
        <v>26</v>
      </c>
      <c r="M12" s="273"/>
      <c r="N12" s="273"/>
      <c r="O12" s="273"/>
      <c r="P12" s="273"/>
      <c r="Q12" s="273"/>
      <c r="R12" s="71" t="s">
        <v>27</v>
      </c>
      <c r="S12" s="273" t="s">
        <v>26</v>
      </c>
      <c r="T12" s="273"/>
      <c r="U12" s="273"/>
      <c r="V12" s="273"/>
      <c r="W12" s="273"/>
      <c r="X12" s="273"/>
      <c r="Y12" s="71" t="s">
        <v>27</v>
      </c>
      <c r="Z12" s="273" t="s">
        <v>26</v>
      </c>
      <c r="AA12" s="273"/>
      <c r="AB12" s="273"/>
      <c r="AC12" s="273"/>
      <c r="AD12" s="273"/>
      <c r="AE12" s="273"/>
      <c r="AF12" s="71" t="s">
        <v>27</v>
      </c>
      <c r="AG12" s="273" t="s">
        <v>26</v>
      </c>
      <c r="AH12" s="273"/>
      <c r="AI12" s="273"/>
      <c r="AJ12" s="273"/>
      <c r="AK12" s="273"/>
      <c r="AL12" s="273"/>
    </row>
    <row r="13" spans="1:67" ht="87.75" customHeight="1" x14ac:dyDescent="0.25">
      <c r="A13" s="267"/>
      <c r="B13" s="271"/>
      <c r="C13" s="271"/>
      <c r="D13" s="69" t="s">
        <v>12</v>
      </c>
      <c r="E13" s="69" t="s">
        <v>12</v>
      </c>
      <c r="F13" s="26" t="s">
        <v>165</v>
      </c>
      <c r="G13" s="26" t="s">
        <v>166</v>
      </c>
      <c r="H13" s="26" t="s">
        <v>167</v>
      </c>
      <c r="I13" s="26" t="s">
        <v>168</v>
      </c>
      <c r="J13" s="26" t="s">
        <v>169</v>
      </c>
      <c r="K13" s="69" t="s">
        <v>12</v>
      </c>
      <c r="L13" s="69" t="s">
        <v>12</v>
      </c>
      <c r="M13" s="26" t="s">
        <v>165</v>
      </c>
      <c r="N13" s="26" t="s">
        <v>166</v>
      </c>
      <c r="O13" s="26" t="s">
        <v>167</v>
      </c>
      <c r="P13" s="26" t="s">
        <v>168</v>
      </c>
      <c r="Q13" s="26" t="s">
        <v>169</v>
      </c>
      <c r="R13" s="69" t="s">
        <v>12</v>
      </c>
      <c r="S13" s="69" t="s">
        <v>12</v>
      </c>
      <c r="T13" s="26" t="s">
        <v>165</v>
      </c>
      <c r="U13" s="26" t="s">
        <v>166</v>
      </c>
      <c r="V13" s="26" t="s">
        <v>167</v>
      </c>
      <c r="W13" s="26" t="s">
        <v>168</v>
      </c>
      <c r="X13" s="26" t="s">
        <v>169</v>
      </c>
      <c r="Y13" s="69" t="s">
        <v>12</v>
      </c>
      <c r="Z13" s="69" t="s">
        <v>12</v>
      </c>
      <c r="AA13" s="26" t="s">
        <v>165</v>
      </c>
      <c r="AB13" s="26" t="s">
        <v>166</v>
      </c>
      <c r="AC13" s="26" t="s">
        <v>167</v>
      </c>
      <c r="AD13" s="26" t="s">
        <v>168</v>
      </c>
      <c r="AE13" s="26" t="s">
        <v>169</v>
      </c>
      <c r="AF13" s="69" t="s">
        <v>12</v>
      </c>
      <c r="AG13" s="69" t="s">
        <v>12</v>
      </c>
      <c r="AH13" s="26" t="s">
        <v>165</v>
      </c>
      <c r="AI13" s="26" t="s">
        <v>166</v>
      </c>
      <c r="AJ13" s="26" t="s">
        <v>167</v>
      </c>
      <c r="AK13" s="26" t="s">
        <v>168</v>
      </c>
      <c r="AL13" s="26" t="s">
        <v>169</v>
      </c>
    </row>
    <row r="14" spans="1:67" s="35" customFormat="1" x14ac:dyDescent="0.25">
      <c r="A14" s="127">
        <v>1</v>
      </c>
      <c r="B14" s="127">
        <v>2</v>
      </c>
      <c r="C14" s="127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207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208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209</v>
      </c>
      <c r="Y14" s="32" t="s">
        <v>210</v>
      </c>
      <c r="Z14" s="32" t="s">
        <v>211</v>
      </c>
      <c r="AA14" s="32" t="s">
        <v>212</v>
      </c>
      <c r="AB14" s="32" t="s">
        <v>213</v>
      </c>
      <c r="AC14" s="32" t="s">
        <v>214</v>
      </c>
      <c r="AD14" s="32" t="s">
        <v>215</v>
      </c>
      <c r="AE14" s="32" t="s">
        <v>216</v>
      </c>
      <c r="AF14" s="32" t="s">
        <v>217</v>
      </c>
      <c r="AG14" s="32" t="s">
        <v>218</v>
      </c>
      <c r="AH14" s="122"/>
    </row>
    <row r="15" spans="1:67" x14ac:dyDescent="0.25">
      <c r="A15" s="56"/>
      <c r="B15" s="74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</row>
    <row r="17" spans="1:68" s="35" customFormat="1" ht="22.5" customHeight="1" x14ac:dyDescent="0.25">
      <c r="A17" s="249" t="s">
        <v>157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77"/>
    </row>
    <row r="18" spans="1:68" s="35" customFormat="1" ht="21.75" customHeight="1" x14ac:dyDescent="0.25">
      <c r="A18" s="249" t="s">
        <v>155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77"/>
    </row>
    <row r="19" spans="1:68" s="35" customFormat="1" ht="18.75" x14ac:dyDescent="0.25">
      <c r="A19" s="314" t="s">
        <v>171</v>
      </c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4"/>
      <c r="AK19" s="314"/>
      <c r="AL19" s="314"/>
      <c r="AM19" s="54"/>
    </row>
    <row r="20" spans="1:68" ht="47.25" customHeight="1" x14ac:dyDescent="0.25">
      <c r="A20" s="282" t="s">
        <v>164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58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</row>
    <row r="21" spans="1:68" ht="23.25" customHeight="1" x14ac:dyDescent="0.25">
      <c r="A21" s="248"/>
      <c r="B21" s="248"/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67"/>
      <c r="AN21" s="67"/>
      <c r="AO21" s="67"/>
      <c r="AP21" s="67"/>
      <c r="AQ21" s="67"/>
      <c r="AR21" s="67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50" t="s">
        <v>154</v>
      </c>
    </row>
    <row r="2" spans="1:68" ht="22.5" x14ac:dyDescent="0.3">
      <c r="U2" s="51" t="s">
        <v>156</v>
      </c>
    </row>
    <row r="3" spans="1:68" ht="18.75" x14ac:dyDescent="0.3">
      <c r="U3" s="51"/>
    </row>
    <row r="4" spans="1:68" x14ac:dyDescent="0.25">
      <c r="A4" s="317" t="s">
        <v>97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spans="1:68" s="33" customFormat="1" ht="25.5" customHeight="1" x14ac:dyDescent="0.25">
      <c r="A5" s="323" t="s">
        <v>98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28"/>
      <c r="Z6" s="35"/>
      <c r="AA6" s="35"/>
      <c r="AB6" s="35"/>
      <c r="AC6" s="35"/>
      <c r="AD6" s="35"/>
    </row>
    <row r="7" spans="1:68" ht="18.75" x14ac:dyDescent="0.25">
      <c r="A7" s="240" t="s">
        <v>195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</row>
    <row r="8" spans="1:68" x14ac:dyDescent="0.25">
      <c r="A8" s="241" t="s">
        <v>103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71" t="s">
        <v>69</v>
      </c>
      <c r="B10" s="271" t="s">
        <v>18</v>
      </c>
      <c r="C10" s="271" t="s">
        <v>1</v>
      </c>
      <c r="D10" s="319" t="s">
        <v>87</v>
      </c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1"/>
    </row>
    <row r="11" spans="1:68" ht="15.75" customHeight="1" x14ac:dyDescent="0.25">
      <c r="A11" s="271"/>
      <c r="B11" s="271"/>
      <c r="C11" s="271"/>
      <c r="D11" s="273" t="s">
        <v>173</v>
      </c>
      <c r="E11" s="273"/>
      <c r="F11" s="273"/>
      <c r="G11" s="273"/>
      <c r="H11" s="273"/>
      <c r="I11" s="273"/>
      <c r="J11" s="273" t="s">
        <v>174</v>
      </c>
      <c r="K11" s="273"/>
      <c r="L11" s="273"/>
      <c r="M11" s="273"/>
      <c r="N11" s="273"/>
      <c r="O11" s="273"/>
      <c r="P11" s="318" t="s">
        <v>197</v>
      </c>
      <c r="Q11" s="273"/>
      <c r="R11" s="273"/>
      <c r="S11" s="273"/>
      <c r="T11" s="273"/>
      <c r="U11" s="283"/>
      <c r="Z11" s="105"/>
      <c r="AE11" s="105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</row>
    <row r="12" spans="1:68" x14ac:dyDescent="0.25">
      <c r="A12" s="271"/>
      <c r="B12" s="271"/>
      <c r="C12" s="271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</row>
    <row r="13" spans="1:68" ht="39" customHeight="1" x14ac:dyDescent="0.25">
      <c r="A13" s="271"/>
      <c r="B13" s="271"/>
      <c r="C13" s="271"/>
      <c r="D13" s="273" t="s">
        <v>93</v>
      </c>
      <c r="E13" s="273"/>
      <c r="F13" s="273"/>
      <c r="G13" s="273"/>
      <c r="H13" s="273"/>
      <c r="I13" s="273"/>
      <c r="J13" s="273" t="s">
        <v>93</v>
      </c>
      <c r="K13" s="273"/>
      <c r="L13" s="273"/>
      <c r="M13" s="273"/>
      <c r="N13" s="273"/>
      <c r="O13" s="273"/>
      <c r="P13" s="273" t="s">
        <v>93</v>
      </c>
      <c r="Q13" s="273"/>
      <c r="R13" s="273"/>
      <c r="S13" s="273"/>
      <c r="T13" s="273"/>
      <c r="U13" s="273"/>
      <c r="Z13" s="107"/>
      <c r="AA13" s="107"/>
      <c r="AB13" s="107"/>
      <c r="AC13" s="107"/>
      <c r="AD13" s="107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6"/>
      <c r="BK13" s="326"/>
      <c r="BL13" s="326"/>
      <c r="BM13" s="326"/>
      <c r="BN13" s="326"/>
      <c r="BO13" s="326"/>
      <c r="BP13" s="326"/>
    </row>
    <row r="14" spans="1:68" s="35" customFormat="1" ht="39" customHeight="1" x14ac:dyDescent="0.25">
      <c r="A14" s="271"/>
      <c r="B14" s="322"/>
      <c r="C14" s="271"/>
      <c r="D14" s="26" t="s">
        <v>219</v>
      </c>
      <c r="E14" s="26" t="s">
        <v>165</v>
      </c>
      <c r="F14" s="26" t="s">
        <v>166</v>
      </c>
      <c r="G14" s="26" t="s">
        <v>167</v>
      </c>
      <c r="H14" s="26" t="s">
        <v>168</v>
      </c>
      <c r="I14" s="26" t="s">
        <v>169</v>
      </c>
      <c r="J14" s="26" t="s">
        <v>219</v>
      </c>
      <c r="K14" s="26" t="s">
        <v>165</v>
      </c>
      <c r="L14" s="26" t="s">
        <v>166</v>
      </c>
      <c r="M14" s="26" t="s">
        <v>167</v>
      </c>
      <c r="N14" s="26" t="s">
        <v>168</v>
      </c>
      <c r="O14" s="26" t="s">
        <v>169</v>
      </c>
      <c r="P14" s="26" t="s">
        <v>219</v>
      </c>
      <c r="Q14" s="26" t="s">
        <v>165</v>
      </c>
      <c r="R14" s="26" t="s">
        <v>166</v>
      </c>
      <c r="S14" s="26" t="s">
        <v>167</v>
      </c>
      <c r="T14" s="26" t="s">
        <v>168</v>
      </c>
      <c r="U14" s="26" t="s">
        <v>169</v>
      </c>
      <c r="V14" s="91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1"/>
      <c r="BK14" s="101"/>
      <c r="BL14" s="101"/>
      <c r="BM14" s="101"/>
      <c r="BN14" s="101"/>
      <c r="BO14" s="101"/>
      <c r="BP14" s="101"/>
    </row>
    <row r="15" spans="1:68" x14ac:dyDescent="0.25">
      <c r="A15" s="72">
        <v>1</v>
      </c>
      <c r="B15" s="72">
        <v>2</v>
      </c>
      <c r="C15" s="72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6"/>
      <c r="B16" s="74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49" t="s">
        <v>157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86"/>
      <c r="W18" s="86"/>
      <c r="X18" s="86"/>
      <c r="Y18" s="86"/>
      <c r="Z18" s="92"/>
      <c r="AA18" s="92"/>
      <c r="AB18" s="92"/>
      <c r="AC18" s="92"/>
      <c r="AD18" s="92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</row>
    <row r="19" spans="1:43" s="35" customFormat="1" ht="42" customHeight="1" x14ac:dyDescent="0.25">
      <c r="A19" s="249" t="s">
        <v>155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86"/>
      <c r="W19" s="86"/>
      <c r="X19" s="86"/>
      <c r="Y19" s="86"/>
      <c r="Z19" s="92"/>
      <c r="AA19" s="92"/>
      <c r="AB19" s="92"/>
      <c r="AC19" s="92"/>
      <c r="AD19" s="92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</row>
    <row r="20" spans="1:43" ht="68.25" customHeight="1" x14ac:dyDescent="0.25">
      <c r="A20" s="258" t="s">
        <v>158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49"/>
      <c r="W20" s="49"/>
      <c r="X20" s="49"/>
      <c r="Y20" s="49"/>
      <c r="Z20" s="90"/>
      <c r="AA20" s="90"/>
      <c r="AB20" s="90"/>
      <c r="AC20" s="90"/>
      <c r="AD20" s="90"/>
      <c r="AE20" s="49"/>
      <c r="AF20" s="49"/>
      <c r="AG20" s="49"/>
      <c r="AH20" s="49"/>
      <c r="AI20" s="49"/>
      <c r="AJ20" s="49"/>
      <c r="AK20" s="49"/>
    </row>
    <row r="21" spans="1:43" ht="33.75" customHeight="1" x14ac:dyDescent="0.25">
      <c r="A21" s="258" t="s">
        <v>143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54"/>
      <c r="W21" s="54"/>
      <c r="X21" s="54"/>
      <c r="Y21" s="54"/>
      <c r="Z21" s="91"/>
      <c r="AA21" s="91"/>
      <c r="AB21" s="91"/>
      <c r="AC21" s="91"/>
      <c r="AD21" s="91"/>
      <c r="AE21" s="54"/>
      <c r="AF21" s="54"/>
      <c r="AG21" s="54"/>
      <c r="AH21" s="54"/>
      <c r="AI21" s="54"/>
      <c r="AJ21" s="54"/>
      <c r="AK21" s="54"/>
    </row>
    <row r="22" spans="1:43" ht="35.25" customHeight="1" x14ac:dyDescent="0.25">
      <c r="A22" s="258" t="s">
        <v>188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49"/>
      <c r="W22" s="49"/>
      <c r="X22" s="49"/>
      <c r="Y22" s="49"/>
      <c r="Z22" s="90"/>
      <c r="AA22" s="90"/>
      <c r="AB22" s="90"/>
      <c r="AC22" s="90"/>
      <c r="AD22" s="90"/>
      <c r="AE22" s="49"/>
      <c r="AF22" s="49"/>
      <c r="AG22" s="49"/>
      <c r="AH22" s="49"/>
      <c r="AI22" s="49"/>
      <c r="AJ22" s="49"/>
      <c r="AK22" s="49"/>
    </row>
    <row r="23" spans="1:43" ht="18" customHeight="1" x14ac:dyDescent="0.25">
      <c r="A23" s="258" t="s">
        <v>172</v>
      </c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54"/>
      <c r="W23" s="54"/>
      <c r="X23" s="54"/>
      <c r="Y23" s="54"/>
      <c r="Z23" s="91"/>
      <c r="AA23" s="91"/>
      <c r="AB23" s="91"/>
      <c r="AC23" s="91"/>
      <c r="AD23" s="91"/>
      <c r="AE23" s="54"/>
      <c r="AF23" s="54"/>
      <c r="AG23" s="54"/>
      <c r="AH23" s="54"/>
      <c r="AI23" s="54"/>
      <c r="AJ23" s="54"/>
      <c r="AK23" s="54"/>
    </row>
    <row r="24" spans="1:43" ht="60.75" customHeight="1" x14ac:dyDescent="0.25">
      <c r="A24" s="282" t="s">
        <v>164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282"/>
      <c r="T24" s="282"/>
      <c r="U24" s="282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2024-05-14T06:52:42Z</cp:lastPrinted>
  <dcterms:created xsi:type="dcterms:W3CDTF">2009-07-27T10:10:26Z</dcterms:created>
  <dcterms:modified xsi:type="dcterms:W3CDTF">2024-05-14T06:52:47Z</dcterms:modified>
</cp:coreProperties>
</file>